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8085" activeTab="1"/>
  </bookViews>
  <sheets>
    <sheet name="OH Rent" sheetId="1" r:id="rId1"/>
    <sheet name="SUMMARY " sheetId="2" r:id="rId2"/>
  </sheets>
  <definedNames>
    <definedName name="_xlnm._FilterDatabase" localSheetId="0" hidden="1">'OH Rent'!$A$2:$K$16</definedName>
  </definedNames>
  <calcPr calcId="125725"/>
  <pivotCaches>
    <pivotCache cacheId="1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/>
  <c r="N4"/>
  <c r="N5"/>
  <c r="N6"/>
  <c r="N7"/>
  <c r="N8"/>
  <c r="N9"/>
  <c r="N10"/>
  <c r="N11"/>
  <c r="N12"/>
  <c r="N13"/>
  <c r="N14"/>
  <c r="N15"/>
  <c r="N16"/>
  <c r="B7" i="2" l="1"/>
  <c r="B9" s="1"/>
  <c r="B11" s="1"/>
  <c r="B12" s="1"/>
  <c r="F11"/>
  <c r="D9"/>
  <c r="D8"/>
  <c r="D7"/>
  <c r="B10" l="1"/>
  <c r="B8"/>
  <c r="B3" i="1" l="1"/>
  <c r="D3"/>
  <c r="E3"/>
  <c r="K3"/>
  <c r="H3" s="1"/>
  <c r="G4" s="1"/>
  <c r="L3"/>
  <c r="B4"/>
  <c r="D4"/>
  <c r="E4"/>
  <c r="K4"/>
  <c r="L4"/>
  <c r="P4"/>
  <c r="P5" s="1"/>
  <c r="P6" s="1"/>
  <c r="P7" s="1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B5"/>
  <c r="D5"/>
  <c r="E5"/>
  <c r="K5"/>
  <c r="L5"/>
  <c r="B6"/>
  <c r="D6"/>
  <c r="E6"/>
  <c r="K6"/>
  <c r="L6"/>
  <c r="B7"/>
  <c r="D7"/>
  <c r="E7"/>
  <c r="K7"/>
  <c r="L7"/>
  <c r="B8"/>
  <c r="D8"/>
  <c r="E8"/>
  <c r="K8"/>
  <c r="L8"/>
  <c r="B9"/>
  <c r="D9"/>
  <c r="E9"/>
  <c r="K9"/>
  <c r="H9" s="1"/>
  <c r="G10" s="1"/>
  <c r="L9"/>
  <c r="B10"/>
  <c r="D10"/>
  <c r="E10"/>
  <c r="K10"/>
  <c r="L10"/>
  <c r="B11"/>
  <c r="D11"/>
  <c r="E11"/>
  <c r="K11"/>
  <c r="H11" s="1"/>
  <c r="G12" s="1"/>
  <c r="L11"/>
  <c r="B12"/>
  <c r="D12"/>
  <c r="E12"/>
  <c r="K12"/>
  <c r="L12"/>
  <c r="B13"/>
  <c r="D13"/>
  <c r="E13"/>
  <c r="K13"/>
  <c r="L13"/>
  <c r="B14"/>
  <c r="D14"/>
  <c r="E14"/>
  <c r="K14"/>
  <c r="L14"/>
  <c r="B15"/>
  <c r="D15"/>
  <c r="E15"/>
  <c r="K15"/>
  <c r="L15"/>
  <c r="B16"/>
  <c r="D16"/>
  <c r="E16"/>
  <c r="K16"/>
  <c r="L16"/>
  <c r="H4" l="1"/>
  <c r="E7" i="2" s="1"/>
  <c r="F7" s="1"/>
  <c r="E12"/>
  <c r="G5" i="1"/>
  <c r="H5" s="1"/>
  <c r="G6" s="1"/>
  <c r="H6" s="1"/>
  <c r="G7" s="1"/>
  <c r="H7" s="1"/>
  <c r="G8" s="1"/>
  <c r="H8" s="1"/>
  <c r="D12" i="2"/>
  <c r="H10" i="1"/>
  <c r="E8" i="2" s="1"/>
  <c r="F8" s="1"/>
  <c r="H12" i="1"/>
  <c r="H13"/>
  <c r="G14" s="1"/>
  <c r="H14" s="1"/>
  <c r="E9" i="2" l="1"/>
  <c r="F9" s="1"/>
  <c r="G15" i="1"/>
  <c r="H15" s="1"/>
  <c r="E10" i="2" l="1"/>
  <c r="G16" i="1"/>
  <c r="D10" i="2" l="1"/>
  <c r="F10" s="1"/>
  <c r="H16" i="1"/>
</calcChain>
</file>

<file path=xl/sharedStrings.xml><?xml version="1.0" encoding="utf-8"?>
<sst xmlns="http://schemas.openxmlformats.org/spreadsheetml/2006/main" count="298" uniqueCount="122">
  <si>
    <t>BD Tyre</t>
  </si>
  <si>
    <t>BD hour</t>
  </si>
  <si>
    <t>Pergantian ban</t>
  </si>
  <si>
    <t>Ban Bocor</t>
  </si>
  <si>
    <t>Pecah ban</t>
  </si>
  <si>
    <t>BD Schedule</t>
  </si>
  <si>
    <t>Ta/Inspeksi</t>
  </si>
  <si>
    <t>Service Pm</t>
  </si>
  <si>
    <t>Overhaul/Pcr</t>
  </si>
  <si>
    <t>Other Pm</t>
  </si>
  <si>
    <t>Modif.Opr</t>
  </si>
  <si>
    <t>Modif. Maint</t>
  </si>
  <si>
    <t>BD Unschedule</t>
  </si>
  <si>
    <t>Structure</t>
  </si>
  <si>
    <t>Air System Control</t>
  </si>
  <si>
    <t>Down Due To Safety</t>
  </si>
  <si>
    <t xml:space="preserve">Ac </t>
  </si>
  <si>
    <t>Test Alat</t>
  </si>
  <si>
    <t>Grease System</t>
  </si>
  <si>
    <t>Klakson</t>
  </si>
  <si>
    <t>Lampu</t>
  </si>
  <si>
    <t>Spion</t>
  </si>
  <si>
    <t>Menunggu Part/Consm/Tools</t>
  </si>
  <si>
    <t>Menunggu Mekanik</t>
  </si>
  <si>
    <t>Accident Damage</t>
  </si>
  <si>
    <t>Under Carriage</t>
  </si>
  <si>
    <t>Transmission/Drive Train</t>
  </si>
  <si>
    <t>Other Um</t>
  </si>
  <si>
    <t>Hydraulic System</t>
  </si>
  <si>
    <t>Get</t>
  </si>
  <si>
    <t>Engine</t>
  </si>
  <si>
    <t>Electric</t>
  </si>
  <si>
    <t>Strike</t>
  </si>
  <si>
    <t>Uncontrolable hour</t>
  </si>
  <si>
    <t>Disaster</t>
  </si>
  <si>
    <t>Haze</t>
  </si>
  <si>
    <t>Customer problem</t>
  </si>
  <si>
    <t>Slippery</t>
  </si>
  <si>
    <t>Rain</t>
  </si>
  <si>
    <t>pray &amp; fasting</t>
  </si>
  <si>
    <t>Controlable hour</t>
  </si>
  <si>
    <t>Change shift</t>
  </si>
  <si>
    <t>Out of fuel</t>
  </si>
  <si>
    <t>No Job</t>
  </si>
  <si>
    <t>No Loader</t>
  </si>
  <si>
    <t>No Hauler</t>
  </si>
  <si>
    <t>No Operator</t>
  </si>
  <si>
    <t>Operator terlambat</t>
  </si>
  <si>
    <t>Rest</t>
  </si>
  <si>
    <t>Refuel</t>
  </si>
  <si>
    <t>Prep.</t>
  </si>
  <si>
    <t>P5M/safety talk</t>
  </si>
  <si>
    <t>Loader Truck HOWO</t>
  </si>
  <si>
    <t>TD01OACH</t>
  </si>
  <si>
    <t>Water Truck Cap. 10.000 L</t>
  </si>
  <si>
    <t>WT07OACH</t>
  </si>
  <si>
    <t>Water Truck Cap. 5.000 L</t>
  </si>
  <si>
    <t>WT06RACH</t>
  </si>
  <si>
    <t>Rent MIFA</t>
  </si>
  <si>
    <t>Ready Hour</t>
  </si>
  <si>
    <t>Other</t>
  </si>
  <si>
    <t>WT05RACH</t>
  </si>
  <si>
    <t>Penyiraman jln Bale</t>
  </si>
  <si>
    <t>WT02RACH</t>
  </si>
  <si>
    <t>Penyiraman jln RGM</t>
  </si>
  <si>
    <t>Fuel Truck Cap. 5.000 L</t>
  </si>
  <si>
    <t>FT02RACH</t>
  </si>
  <si>
    <t>Maintenance Sec 7</t>
  </si>
  <si>
    <t>Motor Grader Mitsubishi MG 330</t>
  </si>
  <si>
    <t>GD04RACH</t>
  </si>
  <si>
    <t>Maintenance Sec 4</t>
  </si>
  <si>
    <t>Vibro Compactor SAKAI 512</t>
  </si>
  <si>
    <t>VC04RACH</t>
  </si>
  <si>
    <t>Maintenance Sec 3</t>
  </si>
  <si>
    <t>WT03RACH</t>
  </si>
  <si>
    <t>Rent BEL</t>
  </si>
  <si>
    <t>WT01OACH</t>
  </si>
  <si>
    <t>Penyiraman jln Hauling BEL</t>
  </si>
  <si>
    <t>FT01RACH</t>
  </si>
  <si>
    <t>Maintenance Stock Rom</t>
  </si>
  <si>
    <t>Motor Grader CAT 120K</t>
  </si>
  <si>
    <t>GD03OACH</t>
  </si>
  <si>
    <t>General Section 8</t>
  </si>
  <si>
    <t>Vibro Compactor  CAT CS-533E</t>
  </si>
  <si>
    <t>VC03OACH</t>
  </si>
  <si>
    <t>Maintenance Sec 8</t>
  </si>
  <si>
    <t>Night</t>
  </si>
  <si>
    <t>Bulldozer KOMATSU D85ESS</t>
  </si>
  <si>
    <t>DZ05RACH</t>
  </si>
  <si>
    <t>Maintenance Sec 1</t>
  </si>
  <si>
    <t>Day</t>
  </si>
  <si>
    <t>Excavator HITACHI Z 200</t>
  </si>
  <si>
    <t>EX01RACH</t>
  </si>
  <si>
    <t>Event</t>
  </si>
  <si>
    <t>Justifikasi</t>
  </si>
  <si>
    <t>Status</t>
  </si>
  <si>
    <t>Shift</t>
  </si>
  <si>
    <t>Unit Series</t>
  </si>
  <si>
    <t>Unit No</t>
  </si>
  <si>
    <t>Tanggal</t>
  </si>
  <si>
    <t>Keterangan</t>
  </si>
  <si>
    <t>Remark</t>
  </si>
  <si>
    <t>Hour 2</t>
  </si>
  <si>
    <t>Stop</t>
  </si>
  <si>
    <t>Start</t>
  </si>
  <si>
    <t>Date</t>
  </si>
  <si>
    <t>HM</t>
  </si>
  <si>
    <t>Hour Mesin (HM)</t>
  </si>
  <si>
    <t>day</t>
  </si>
  <si>
    <t>:</t>
  </si>
  <si>
    <t>CODE</t>
  </si>
  <si>
    <t>PERIODE</t>
  </si>
  <si>
    <t>TANGGAL</t>
  </si>
  <si>
    <t>TOTAL</t>
  </si>
  <si>
    <t>AWAL</t>
  </si>
  <si>
    <t>AKHIR</t>
  </si>
  <si>
    <t>Hasil yang diharapkan seperti ini</t>
  </si>
  <si>
    <t>Unit Series2</t>
  </si>
  <si>
    <t>Min of Start</t>
  </si>
  <si>
    <t>Values</t>
  </si>
  <si>
    <t>Max of Stop</t>
  </si>
  <si>
    <t>Sum of HM</t>
  </si>
</sst>
</file>

<file path=xl/styles.xml><?xml version="1.0" encoding="utf-8"?>
<styleSheet xmlns="http://schemas.openxmlformats.org/spreadsheetml/2006/main">
  <numFmts count="8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6" formatCode="_(* #,##0.0_);_(* \(#,##0.0\);_(* &quot;-&quot;??_);_(@_)"/>
    <numFmt numFmtId="168" formatCode="[$-421]dddd"/>
    <numFmt numFmtId="172" formatCode="\:\ mmmm\ yyyy"/>
    <numFmt numFmtId="173" formatCode="_(* #,##0.0_);_(* \(#,##0.0\);_(* &quot;-&quot;_);_(@_)"/>
    <numFmt numFmtId="174" formatCode="_(* #,##0.0_);_(* \(#,##0.0\);_(* &quot;-&quot;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166" fontId="0" fillId="3" borderId="1" xfId="1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6" fontId="0" fillId="2" borderId="1" xfId="1" applyNumberFormat="1" applyFont="1" applyFill="1" applyBorder="1" applyAlignment="1">
      <alignment horizontal="center"/>
    </xf>
    <xf numFmtId="166" fontId="0" fillId="5" borderId="1" xfId="1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68" fontId="0" fillId="5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0" xfId="0" applyNumberFormat="1"/>
    <xf numFmtId="15" fontId="0" fillId="0" borderId="0" xfId="0" applyNumberFormat="1" applyAlignment="1">
      <alignment horizontal="center" vertical="center"/>
    </xf>
    <xf numFmtId="0" fontId="2" fillId="6" borderId="0" xfId="0" applyFont="1" applyFill="1" applyAlignment="1">
      <alignment horizontal="left"/>
    </xf>
    <xf numFmtId="0" fontId="2" fillId="6" borderId="0" xfId="0" applyFont="1" applyFill="1"/>
    <xf numFmtId="0" fontId="2" fillId="6" borderId="0" xfId="0" applyFont="1" applyFill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0" fillId="2" borderId="0" xfId="0" applyFill="1"/>
    <xf numFmtId="0" fontId="7" fillId="0" borderId="0" xfId="0" applyFont="1"/>
    <xf numFmtId="17" fontId="6" fillId="2" borderId="0" xfId="0" applyNumberFormat="1" applyFont="1" applyFill="1" applyAlignment="1">
      <alignment horizontal="left"/>
    </xf>
    <xf numFmtId="172" fontId="6" fillId="2" borderId="0" xfId="0" applyNumberFormat="1" applyFont="1" applyFill="1" applyAlignment="1">
      <alignment horizontal="left"/>
    </xf>
    <xf numFmtId="0" fontId="6" fillId="8" borderId="4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15" fontId="0" fillId="2" borderId="4" xfId="0" applyNumberFormat="1" applyFill="1" applyBorder="1" applyAlignment="1">
      <alignment horizontal="center" vertical="center"/>
    </xf>
    <xf numFmtId="173" fontId="8" fillId="2" borderId="6" xfId="2" applyNumberFormat="1" applyFont="1" applyFill="1" applyBorder="1" applyAlignment="1">
      <alignment horizontal="center" vertical="center"/>
    </xf>
    <xf numFmtId="173" fontId="8" fillId="2" borderId="6" xfId="2" applyNumberFormat="1" applyFont="1" applyFill="1" applyBorder="1"/>
    <xf numFmtId="15" fontId="9" fillId="2" borderId="5" xfId="0" applyNumberFormat="1" applyFont="1" applyFill="1" applyBorder="1" applyAlignment="1">
      <alignment horizontal="center" vertical="center"/>
    </xf>
    <xf numFmtId="173" fontId="8" fillId="9" borderId="6" xfId="2" applyNumberFormat="1" applyFont="1" applyFill="1" applyBorder="1" applyAlignment="1">
      <alignment horizontal="center" vertical="center"/>
    </xf>
    <xf numFmtId="173" fontId="8" fillId="9" borderId="6" xfId="2" applyNumberFormat="1" applyFont="1" applyFill="1" applyBorder="1"/>
    <xf numFmtId="166" fontId="0" fillId="10" borderId="1" xfId="1" applyNumberFormat="1" applyFont="1" applyFill="1" applyBorder="1" applyAlignment="1">
      <alignment horizontal="center"/>
    </xf>
    <xf numFmtId="20" fontId="2" fillId="7" borderId="3" xfId="0" applyNumberFormat="1" applyFont="1" applyFill="1" applyBorder="1" applyAlignment="1">
      <alignment horizontal="center"/>
    </xf>
    <xf numFmtId="20" fontId="2" fillId="7" borderId="2" xfId="0" applyNumberFormat="1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168" fontId="0" fillId="5" borderId="7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66" fontId="0" fillId="2" borderId="7" xfId="1" applyNumberFormat="1" applyFont="1" applyFill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0" fillId="4" borderId="7" xfId="0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5" fontId="0" fillId="0" borderId="0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6" fontId="0" fillId="0" borderId="2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2" fontId="2" fillId="7" borderId="9" xfId="0" applyNumberFormat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16" fontId="0" fillId="0" borderId="11" xfId="0" applyNumberFormat="1" applyBorder="1" applyAlignment="1">
      <alignment horizontal="center"/>
    </xf>
    <xf numFmtId="166" fontId="0" fillId="3" borderId="7" xfId="1" applyNumberFormat="1" applyFont="1" applyFill="1" applyBorder="1" applyAlignment="1">
      <alignment horizontal="center"/>
    </xf>
    <xf numFmtId="166" fontId="0" fillId="10" borderId="7" xfId="1" applyNumberFormat="1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5" fillId="7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4" fontId="0" fillId="0" borderId="0" xfId="0" applyNumberFormat="1" applyFill="1" applyBorder="1"/>
    <xf numFmtId="15" fontId="0" fillId="0" borderId="0" xfId="0" applyNumberFormat="1"/>
  </cellXfs>
  <cellStyles count="4">
    <cellStyle name="Comma" xfId="1" builtinId="3"/>
    <cellStyle name="Comma [0]" xfId="2" builtinId="6"/>
    <cellStyle name="Comma 2" xfId="3"/>
    <cellStyle name="Normal" xfId="0" builtinId="0"/>
  </cellStyles>
  <dxfs count="18">
    <dxf>
      <numFmt numFmtId="174" formatCode="_(* #,##0.0_);_(* \(#,##0.0\);_(* &quot;-&quot;?_);_(@_)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ill>
        <patternFill patternType="solid">
          <fgColor indexed="64"/>
          <bgColor rgb="FF66FFFF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alignment horizontal="center" vertical="bottom" textRotation="0" wrapText="0" indent="0" relativeIndent="0" justifyLastLine="0" shrinkToFit="0" mergeCell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.0_);_(* \(#,##0.0\);_(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.0_);_(* \(#,##0.0\);_(* &quot;-&quot;??_);_(@_)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.0_);_(* \(#,##0.0\);_(* &quot;-&quot;??_);_(@_)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numFmt numFmtId="168" formatCode="[$-421]dddd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numFmt numFmtId="21" formatCode="dd/mmm"/>
      <alignment horizontal="center" vertical="bottom" textRotation="0" wrapText="0" indent="0" relativeIndent="0" justifyLastLine="0" shrinkToFit="0" mergeCell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bottom style="hair">
          <color auto="1"/>
        </bottom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44823</xdr:colOff>
      <xdr:row>17</xdr:row>
      <xdr:rowOff>100853</xdr:rowOff>
    </xdr:from>
    <xdr:to>
      <xdr:col>8</xdr:col>
      <xdr:colOff>56029</xdr:colOff>
      <xdr:row>23</xdr:row>
      <xdr:rowOff>67235</xdr:rowOff>
    </xdr:to>
    <xdr:sp macro="" textlink="">
      <xdr:nvSpPr>
        <xdr:cNvPr id="2" name="Oval 1"/>
        <xdr:cNvSpPr/>
      </xdr:nvSpPr>
      <xdr:spPr>
        <a:xfrm>
          <a:off x="1792941" y="13155706"/>
          <a:ext cx="5804647" cy="110938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d-ID" sz="1100"/>
            <a:t>INI</a:t>
          </a:r>
          <a:r>
            <a:rPr lang="id-ID" sz="1100" baseline="0"/>
            <a:t> ADALAH DATA BASE YG DIINPUT SETIAP HARINYA DAN ADA BEBERAPA UNIT, YANG SAYA INGIN TANYAKAN, BAGAIMANA MEN-SUMMARY-KAN HAUR METER (HM) AWAL DAN AKHIR DI SETIAP PERIODE TANGGAL DAN SHIFT</a:t>
          </a:r>
          <a:endParaRPr lang="en-US" sz="1100"/>
        </a:p>
      </xdr:txBody>
    </xdr:sp>
    <xdr:clientData/>
  </xdr:twoCellAnchor>
  <xdr:twoCellAnchor>
    <xdr:from>
      <xdr:col>2</xdr:col>
      <xdr:colOff>44823</xdr:colOff>
      <xdr:row>25</xdr:row>
      <xdr:rowOff>67235</xdr:rowOff>
    </xdr:from>
    <xdr:to>
      <xdr:col>4</xdr:col>
      <xdr:colOff>694765</xdr:colOff>
      <xdr:row>27</xdr:row>
      <xdr:rowOff>170867</xdr:rowOff>
    </xdr:to>
    <xdr:sp macro="" textlink="">
      <xdr:nvSpPr>
        <xdr:cNvPr id="3" name="Right Arrow 2"/>
        <xdr:cNvSpPr/>
      </xdr:nvSpPr>
      <xdr:spPr>
        <a:xfrm>
          <a:off x="1792941" y="14646088"/>
          <a:ext cx="2218765" cy="4846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d-ID" sz="1100"/>
            <a:t>NEXT SHEET</a:t>
          </a:r>
          <a:endParaRPr lang="en-US" sz="1100"/>
        </a:p>
      </xdr:txBody>
    </xdr:sp>
    <xdr:clientData/>
  </xdr:twoCellAnchor>
  <xdr:twoCellAnchor>
    <xdr:from>
      <xdr:col>9</xdr:col>
      <xdr:colOff>1221441</xdr:colOff>
      <xdr:row>17</xdr:row>
      <xdr:rowOff>145676</xdr:rowOff>
    </xdr:from>
    <xdr:to>
      <xdr:col>11</xdr:col>
      <xdr:colOff>145677</xdr:colOff>
      <xdr:row>24</xdr:row>
      <xdr:rowOff>168088</xdr:rowOff>
    </xdr:to>
    <xdr:sp macro="" textlink="">
      <xdr:nvSpPr>
        <xdr:cNvPr id="5" name="Smiley Face 4"/>
        <xdr:cNvSpPr/>
      </xdr:nvSpPr>
      <xdr:spPr>
        <a:xfrm>
          <a:off x="9412941" y="13200529"/>
          <a:ext cx="1647265" cy="1355912"/>
        </a:xfrm>
        <a:prstGeom prst="smileyFac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  <a:p>
          <a:pPr algn="l"/>
          <a:endParaRPr lang="id-ID" sz="1100"/>
        </a:p>
        <a:p>
          <a:pPr algn="ctr"/>
          <a:r>
            <a:rPr lang="id-ID" sz="1100"/>
            <a:t>THANNK YOU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3</xdr:row>
      <xdr:rowOff>123825</xdr:rowOff>
    </xdr:from>
    <xdr:to>
      <xdr:col>5</xdr:col>
      <xdr:colOff>57150</xdr:colOff>
      <xdr:row>10</xdr:row>
      <xdr:rowOff>171450</xdr:rowOff>
    </xdr:to>
    <xdr:sp macro="" textlink="">
      <xdr:nvSpPr>
        <xdr:cNvPr id="3" name="Flowchart: Alternate Process 2"/>
        <xdr:cNvSpPr/>
      </xdr:nvSpPr>
      <xdr:spPr>
        <a:xfrm>
          <a:off x="2066925" y="895350"/>
          <a:ext cx="1562100" cy="1381125"/>
        </a:xfrm>
        <a:prstGeom prst="flowChartAlternateProcess">
          <a:avLst/>
        </a:prstGeom>
        <a:noFill/>
        <a:ln w="69850" cmpd="sng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id" refreshedDate="41601.756673379627" createdVersion="3" refreshedVersion="3" minRefreshableVersion="3" recordCount="14">
  <cacheSource type="worksheet">
    <worksheetSource name="tblinput"/>
  </cacheSource>
  <cacheFields count="14">
    <cacheField name="Date" numFmtId="16">
      <sharedItems containsSemiMixedTypes="0" containsNonDate="0" containsDate="1" containsString="0" minDate="2013-04-01T00:00:00" maxDate="2013-04-03T00:00:00" count="2">
        <d v="2013-04-01T00:00:00"/>
        <d v="2013-04-02T00:00:00"/>
      </sharedItems>
    </cacheField>
    <cacheField name="Day" numFmtId="168">
      <sharedItems containsSemiMixedTypes="0" containsNonDate="0" containsDate="1" containsString="0" minDate="2013-04-01T00:00:00" maxDate="2013-04-03T00:00:00"/>
    </cacheField>
    <cacheField name="Shift" numFmtId="0">
      <sharedItems count="2">
        <s v="Day"/>
        <s v="Night"/>
      </sharedItems>
    </cacheField>
    <cacheField name="Unit Series" numFmtId="0">
      <sharedItems/>
    </cacheField>
    <cacheField name="Unit Series2" numFmtId="0">
      <sharedItems/>
    </cacheField>
    <cacheField name="Unit No" numFmtId="0">
      <sharedItems count="2">
        <s v="VC04RACH"/>
        <s v="GD04RACH"/>
      </sharedItems>
    </cacheField>
    <cacheField name="Start" numFmtId="166">
      <sharedItems containsSemiMixedTypes="0" containsString="0" containsNumber="1" minValue="123.3" maxValue="152.30000000000001"/>
    </cacheField>
    <cacheField name="Stop" numFmtId="166">
      <sharedItems containsSemiMixedTypes="0" containsString="0" containsNumber="1" minValue="125.3" maxValue="152.30000000000001"/>
    </cacheField>
    <cacheField name="Hour 2" numFmtId="166">
      <sharedItems containsSemiMixedTypes="0" containsString="0" containsNumber="1" containsInteger="1" minValue="1" maxValue="10"/>
    </cacheField>
    <cacheField name="Remark" numFmtId="2">
      <sharedItems/>
    </cacheField>
    <cacheField name="Justifikasi" numFmtId="0">
      <sharedItems/>
    </cacheField>
    <cacheField name="Event" numFmtId="0">
      <sharedItems/>
    </cacheField>
    <cacheField name="Keterangan" numFmtId="0">
      <sharedItems containsNonDate="0" containsString="0" containsBlank="1"/>
    </cacheField>
    <cacheField name="HM" numFmtId="174">
      <sharedItems containsSemiMixedTypes="0" containsString="0" containsNumber="1" minValue="0" maxValue="9.0000000000000142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x v="0"/>
    <d v="2013-04-01T00:00:00"/>
    <x v="0"/>
    <s v="VC04RACHD"/>
    <s v="Vibro Compactor SAKAI 512"/>
    <x v="0"/>
    <n v="123.3"/>
    <n v="125.3"/>
    <n v="2"/>
    <s v="Maintenance Sec 3"/>
    <s v="Ready Hour"/>
    <s v="Rent MIFA"/>
    <m/>
    <n v="2"/>
  </r>
  <r>
    <x v="0"/>
    <d v="2013-04-01T00:00:00"/>
    <x v="0"/>
    <s v="VC04RACHD"/>
    <s v="Vibro Compactor SAKAI 512"/>
    <x v="0"/>
    <n v="125.3"/>
    <n v="125.3"/>
    <n v="8"/>
    <s v="Ban Bocor"/>
    <s v="BD hour"/>
    <s v="BD Tyre"/>
    <m/>
    <n v="0"/>
  </r>
  <r>
    <x v="0"/>
    <d v="2013-04-01T00:00:00"/>
    <x v="0"/>
    <s v="GD04RACHD"/>
    <s v="Motor Grader Mitsubishi MG 330"/>
    <x v="1"/>
    <n v="125.3"/>
    <n v="134.30000000000001"/>
    <n v="9"/>
    <s v="Maintenance Sec 4"/>
    <s v="Ready Hour"/>
    <s v="Rent MIFA"/>
    <m/>
    <n v="9.0000000000000142"/>
  </r>
  <r>
    <x v="0"/>
    <d v="2013-04-01T00:00:00"/>
    <x v="0"/>
    <s v="GD04RACHD"/>
    <s v="Motor Grader Mitsubishi MG 330"/>
    <x v="1"/>
    <n v="134.30000000000001"/>
    <n v="134.30000000000001"/>
    <n v="1"/>
    <s v="Rest"/>
    <s v="Controlable hour"/>
    <s v="Rest"/>
    <m/>
    <n v="0"/>
  </r>
  <r>
    <x v="0"/>
    <d v="2013-04-01T00:00:00"/>
    <x v="1"/>
    <s v="GD04RACHN"/>
    <s v="Motor Grader Mitsubishi MG 330"/>
    <x v="1"/>
    <n v="134.30000000000001"/>
    <n v="143.30000000000001"/>
    <n v="9"/>
    <s v="Maintenance Sec 3"/>
    <s v="Ready Hour"/>
    <s v="Rent MIFA"/>
    <m/>
    <n v="9"/>
  </r>
  <r>
    <x v="0"/>
    <d v="2013-04-01T00:00:00"/>
    <x v="1"/>
    <s v="GD04RACHN"/>
    <s v="Motor Grader Mitsubishi MG 330"/>
    <x v="1"/>
    <n v="143.30000000000001"/>
    <n v="143.30000000000001"/>
    <n v="1"/>
    <s v="Rest"/>
    <s v="Controlable hour"/>
    <s v="Rest"/>
    <m/>
    <n v="0"/>
  </r>
  <r>
    <x v="0"/>
    <d v="2013-04-01T00:00:00"/>
    <x v="1"/>
    <s v="VC04RACHN"/>
    <s v="Vibro Compactor SAKAI 512"/>
    <x v="0"/>
    <n v="125.3"/>
    <n v="134.30000000000001"/>
    <n v="9"/>
    <s v="Maintenance Sec 3"/>
    <s v="Ready Hour"/>
    <s v="Rent MIFA"/>
    <m/>
    <n v="9.0000000000000142"/>
  </r>
  <r>
    <x v="0"/>
    <d v="2013-04-01T00:00:00"/>
    <x v="1"/>
    <s v="VC04RACHN"/>
    <s v="Vibro Compactor SAKAI 512"/>
    <x v="0"/>
    <n v="134.30000000000001"/>
    <n v="134.30000000000001"/>
    <n v="1"/>
    <s v="Rest"/>
    <s v="Controlable hour"/>
    <s v="Rest"/>
    <m/>
    <n v="0"/>
  </r>
  <r>
    <x v="1"/>
    <d v="2013-04-02T00:00:00"/>
    <x v="0"/>
    <s v="GD04RACHD"/>
    <s v="Motor Grader Mitsubishi MG 330"/>
    <x v="1"/>
    <n v="143.30000000000001"/>
    <n v="152.30000000000001"/>
    <n v="9"/>
    <s v="Maintenance Sec 4"/>
    <s v="Ready Hour"/>
    <s v="Rent MIFA"/>
    <m/>
    <n v="9"/>
  </r>
  <r>
    <x v="1"/>
    <d v="2013-04-02T00:00:00"/>
    <x v="0"/>
    <s v="GD04RACHD"/>
    <s v="Motor Grader Mitsubishi MG 330"/>
    <x v="1"/>
    <n v="152.30000000000001"/>
    <n v="152.30000000000001"/>
    <n v="1"/>
    <s v="Rest"/>
    <s v="Controlable hour"/>
    <s v="Rest"/>
    <m/>
    <n v="0"/>
  </r>
  <r>
    <x v="1"/>
    <d v="2013-04-02T00:00:00"/>
    <x v="0"/>
    <s v="VC04RACHD"/>
    <s v="Vibro Compactor SAKAI 512"/>
    <x v="0"/>
    <n v="134.30000000000001"/>
    <n v="143.30000000000001"/>
    <n v="9"/>
    <s v="Maintenance Sec 4"/>
    <s v="Ready Hour"/>
    <s v="Rent MIFA"/>
    <m/>
    <n v="9"/>
  </r>
  <r>
    <x v="1"/>
    <d v="2013-04-02T00:00:00"/>
    <x v="0"/>
    <s v="VC04RACHD"/>
    <s v="Vibro Compactor SAKAI 512"/>
    <x v="0"/>
    <n v="143.30000000000001"/>
    <n v="143.30000000000001"/>
    <n v="1"/>
    <s v="Rest"/>
    <s v="Controlable hour"/>
    <s v="Rest"/>
    <m/>
    <n v="0"/>
  </r>
  <r>
    <x v="1"/>
    <d v="2013-04-02T00:00:00"/>
    <x v="1"/>
    <s v="GD04RACHN"/>
    <s v="Motor Grader Mitsubishi MG 330"/>
    <x v="1"/>
    <n v="143.30000000000001"/>
    <n v="143.30000000000001"/>
    <n v="10"/>
    <s v="Ban Bocor"/>
    <s v="BD hour"/>
    <s v="BD Tyre"/>
    <m/>
    <n v="0"/>
  </r>
  <r>
    <x v="1"/>
    <d v="2013-04-02T00:00:00"/>
    <x v="1"/>
    <s v="VC04RACHN"/>
    <s v="Vibro Compactor SAKAI 512"/>
    <x v="0"/>
    <n v="143.30000000000001"/>
    <n v="143.30000000000001"/>
    <n v="10"/>
    <s v="Ban Bocor"/>
    <s v="BD hour"/>
    <s v="BD Tyre"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3" minRefreshableVersion="3" showCalcMbrs="0" useAutoFormatting="1" rowGrandTotals="0" colGrandTotals="0" itemPrintTitles="1" createdVersion="3" indent="0" compact="0" compactData="0" multipleFieldFilters="0">
  <location ref="M5:R10" firstHeaderRow="1" firstDataRow="2" firstDataCol="3"/>
  <pivotFields count="14">
    <pivotField axis="axisRow" compact="0" numFmtId="15" outline="0" showAll="0" defaultSubtotal="0">
      <items count="2">
        <item x="0"/>
        <item x="1"/>
      </items>
    </pivotField>
    <pivotField compact="0" numFmtId="168" outline="0" showAll="0" defaultSubtotal="0"/>
    <pivotField axis="axisRow" compact="0" outline="0" showAll="0" defaultSubtotal="0">
      <items count="2">
        <item x="0"/>
        <item x="1"/>
      </items>
    </pivotField>
    <pivotField compact="0" outline="0" multipleItemSelectionAllowed="1" showAll="0" defaultSubtotal="0"/>
    <pivotField compact="0" outline="0" showAll="0" defaultSubtotal="0"/>
    <pivotField axis="axisRow" compact="0" outline="0" multipleItemSelectionAllowed="1" showAll="0" defaultSubtotal="0">
      <items count="2">
        <item h="1" x="1"/>
        <item x="0"/>
      </items>
    </pivotField>
    <pivotField dataField="1" compact="0" numFmtId="166" outline="0" showAll="0" defaultSubtotal="0"/>
    <pivotField dataField="1" compact="0" numFmtId="166" outline="0" showAll="0" defaultSubtotal="0"/>
    <pivotField compact="0" numFmtId="166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numFmtId="174" outline="0" showAll="0" defaultSubtotal="0"/>
  </pivotFields>
  <rowFields count="3">
    <field x="5"/>
    <field x="0"/>
    <field x="2"/>
  </rowFields>
  <rowItems count="4">
    <i>
      <x v="1"/>
      <x/>
      <x/>
    </i>
    <i r="2">
      <x v="1"/>
    </i>
    <i r="1">
      <x v="1"/>
      <x/>
    </i>
    <i r="2">
      <x v="1"/>
    </i>
  </rowItems>
  <colFields count="1">
    <field x="-2"/>
  </colFields>
  <colItems count="3">
    <i>
      <x/>
    </i>
    <i i="1">
      <x v="1"/>
    </i>
    <i i="2">
      <x v="2"/>
    </i>
  </colItems>
  <dataFields count="3">
    <dataField name="Min of Start" fld="6" subtotal="min" baseField="0" baseItem="0"/>
    <dataField name="Max of Stop" fld="7" subtotal="max" baseField="0" baseItem="0"/>
    <dataField name="Sum of HM" fld="13" baseField="0" baseItem="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blInput" displayName="tblInput" ref="A2:N16" totalsRowShown="0" headerRowDxfId="1" headerRowBorderDxfId="16" tableBorderDxfId="17" totalsRowBorderDxfId="15">
  <autoFilter ref="A2:N16">
    <filterColumn colId="13"/>
  </autoFilter>
  <tableColumns count="14">
    <tableColumn id="1" name="Date" dataDxfId="14"/>
    <tableColumn id="2" name="Day" dataDxfId="13">
      <calculatedColumnFormula>IF(OR(A3=""),"",A3)</calculatedColumnFormula>
    </tableColumn>
    <tableColumn id="3" name="Shift" dataDxfId="12"/>
    <tableColumn id="4" name="Unit Series" dataDxfId="11">
      <calculatedColumnFormula>F3&amp;LEFT(C3,1)</calculatedColumnFormula>
    </tableColumn>
    <tableColumn id="5" name="Unit Series2" dataDxfId="10">
      <calculatedColumnFormula>IF(OR($F3=""),"",VLOOKUP(F3,$S$3:$T$36,2,FALSE))</calculatedColumnFormula>
    </tableColumn>
    <tableColumn id="6" name="Unit No" dataDxfId="9"/>
    <tableColumn id="7" name="Start" dataDxfId="8" dataCellStyle="Comma">
      <calculatedColumnFormula>IF(OR($F3="",$I3=""),"",$H2)</calculatedColumnFormula>
    </tableColumn>
    <tableColumn id="8" name="Stop" dataDxfId="7" dataCellStyle="Comma">
      <calculatedColumnFormula>IF(OR($K3="Ready hour"),$G3+$I3,$G3)</calculatedColumnFormula>
    </tableColumn>
    <tableColumn id="9" name="Hour 2" dataDxfId="6" dataCellStyle="Comma"/>
    <tableColumn id="10" name="Remark" dataDxfId="5"/>
    <tableColumn id="11" name="Justifikasi" dataDxfId="4">
      <calculatedColumnFormula>IF(J3="","",VLOOKUP(J3,$V$3:$W$67,2,FALSE))</calculatedColumnFormula>
    </tableColumn>
    <tableColumn id="12" name="Event" dataDxfId="3">
      <calculatedColumnFormula>IF(J3="","",VLOOKUP(J3,$V$3:$X$67,3,FALSE))</calculatedColumnFormula>
    </tableColumn>
    <tableColumn id="13" name="Keterangan" dataDxfId="2"/>
    <tableColumn id="14" name="HM" dataDxfId="0">
      <calculatedColumnFormula>H3-G3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X67"/>
  <sheetViews>
    <sheetView zoomScale="85" zoomScaleNormal="85" workbookViewId="0">
      <pane ySplit="2" topLeftCell="A3" activePane="bottomLeft" state="frozen"/>
      <selection activeCell="N11" sqref="N11"/>
      <selection pane="bottomLeft" activeCell="I17" sqref="I17"/>
    </sheetView>
  </sheetViews>
  <sheetFormatPr defaultColWidth="9.140625" defaultRowHeight="15"/>
  <cols>
    <col min="1" max="1" width="14.7109375" style="48" customWidth="1"/>
    <col min="2" max="2" width="11.42578125" style="49" bestFit="1" customWidth="1"/>
    <col min="3" max="3" width="9.7109375" style="49" customWidth="1"/>
    <col min="4" max="4" width="13.85546875" style="49" bestFit="1" customWidth="1"/>
    <col min="5" max="5" width="31" style="49" bestFit="1" customWidth="1"/>
    <col min="6" max="6" width="13" style="50" bestFit="1" customWidth="1"/>
    <col min="7" max="9" width="9.7109375" style="49" customWidth="1"/>
    <col min="10" max="10" width="22.28515625" style="51" customWidth="1"/>
    <col min="11" max="11" width="18.42578125" style="49" bestFit="1" customWidth="1"/>
    <col min="12" max="12" width="14.28515625" style="49" bestFit="1" customWidth="1"/>
    <col min="13" max="13" width="24" style="52" customWidth="1"/>
    <col min="14" max="14" width="9.140625" style="53"/>
    <col min="15" max="15" width="17.140625" style="53" customWidth="1"/>
    <col min="16" max="16" width="20" style="53" customWidth="1"/>
    <col min="17" max="17" width="9.140625" style="53"/>
    <col min="18" max="18" width="11.7109375" style="53" customWidth="1"/>
    <col min="19" max="19" width="12.140625" style="53" customWidth="1"/>
    <col min="20" max="20" width="31" style="53" bestFit="1" customWidth="1"/>
    <col min="21" max="21" width="9.140625" style="53"/>
    <col min="22" max="22" width="25.28515625" style="53" customWidth="1"/>
    <col min="23" max="23" width="19.28515625" style="53" bestFit="1" customWidth="1"/>
    <col min="24" max="24" width="20" style="54" bestFit="1" customWidth="1"/>
    <col min="25" max="16384" width="9.140625" style="53"/>
  </cols>
  <sheetData>
    <row r="1" spans="1:24" customFormat="1" ht="15.75">
      <c r="A1" s="21"/>
      <c r="B1" s="21"/>
      <c r="C1" s="21"/>
      <c r="D1" s="21"/>
      <c r="E1" s="21"/>
      <c r="F1" s="20"/>
      <c r="G1" s="37" t="s">
        <v>107</v>
      </c>
      <c r="H1" s="38"/>
      <c r="I1" s="19"/>
      <c r="J1" s="18"/>
      <c r="K1" s="18"/>
      <c r="L1" s="18"/>
      <c r="M1" s="68"/>
      <c r="N1" s="53"/>
      <c r="X1" s="11"/>
    </row>
    <row r="2" spans="1:24" customFormat="1" ht="21.75" customHeight="1">
      <c r="A2" s="57" t="s">
        <v>105</v>
      </c>
      <c r="B2" s="58" t="s">
        <v>90</v>
      </c>
      <c r="C2" s="58" t="s">
        <v>96</v>
      </c>
      <c r="D2" s="58" t="s">
        <v>97</v>
      </c>
      <c r="E2" s="58" t="s">
        <v>117</v>
      </c>
      <c r="F2" s="58" t="s">
        <v>98</v>
      </c>
      <c r="G2" s="58" t="s">
        <v>104</v>
      </c>
      <c r="H2" s="58" t="s">
        <v>103</v>
      </c>
      <c r="I2" s="59" t="s">
        <v>102</v>
      </c>
      <c r="J2" s="60" t="s">
        <v>101</v>
      </c>
      <c r="K2" s="58" t="s">
        <v>94</v>
      </c>
      <c r="L2" s="58" t="s">
        <v>93</v>
      </c>
      <c r="M2" s="61" t="s">
        <v>100</v>
      </c>
      <c r="N2" s="69" t="s">
        <v>106</v>
      </c>
      <c r="P2" s="17" t="s">
        <v>99</v>
      </c>
      <c r="S2" s="16" t="s">
        <v>98</v>
      </c>
      <c r="T2" s="16" t="s">
        <v>97</v>
      </c>
      <c r="U2" s="16" t="s">
        <v>96</v>
      </c>
      <c r="V2" s="16" t="s">
        <v>95</v>
      </c>
      <c r="W2" s="16" t="s">
        <v>94</v>
      </c>
      <c r="X2" s="15" t="s">
        <v>93</v>
      </c>
    </row>
    <row r="3" spans="1:24" customFormat="1">
      <c r="A3" s="55">
        <v>41365</v>
      </c>
      <c r="B3" s="10">
        <f>IF(OR($A3=""),"",$A3)</f>
        <v>41365</v>
      </c>
      <c r="C3" s="12" t="s">
        <v>90</v>
      </c>
      <c r="D3" s="5" t="str">
        <f t="shared" ref="D3:D16" si="0">F3&amp;LEFT(C3,1)</f>
        <v>VC04RACHD</v>
      </c>
      <c r="E3" s="5" t="str">
        <f t="shared" ref="E3:E16" si="1">IF(OR($F3=""),"",VLOOKUP(F3,$S$3:$T$36,2,FALSE))</f>
        <v>Vibro Compactor SAKAI 512</v>
      </c>
      <c r="F3" s="9" t="s">
        <v>72</v>
      </c>
      <c r="G3" s="3">
        <v>123.3</v>
      </c>
      <c r="H3" s="8">
        <f>IF(OR($K3="Ready hour",$K3="Delay hour"),$G3+$I3,$G3)</f>
        <v>125.3</v>
      </c>
      <c r="I3" s="7">
        <v>2</v>
      </c>
      <c r="J3" s="6" t="s">
        <v>73</v>
      </c>
      <c r="K3" s="5" t="str">
        <f t="shared" ref="K3:K16" si="2">IF(J3="","",VLOOKUP(J3,$V$3:$W$67,2,FALSE))</f>
        <v>Ready Hour</v>
      </c>
      <c r="L3" s="4" t="str">
        <f t="shared" ref="L3:L16" si="3">IF(J3="","",VLOOKUP(J3,$V$3:$X$67,3,FALSE))</f>
        <v>Rent MIFA</v>
      </c>
      <c r="M3" s="56"/>
      <c r="N3" s="70">
        <f t="shared" ref="N3:N16" si="4">H3-G3</f>
        <v>2</v>
      </c>
      <c r="P3" s="14">
        <v>41365</v>
      </c>
      <c r="S3" t="s">
        <v>92</v>
      </c>
      <c r="T3" t="s">
        <v>91</v>
      </c>
      <c r="U3" t="s">
        <v>90</v>
      </c>
      <c r="V3" t="s">
        <v>89</v>
      </c>
      <c r="W3" t="s">
        <v>59</v>
      </c>
      <c r="X3" s="11" t="s">
        <v>75</v>
      </c>
    </row>
    <row r="4" spans="1:24" customFormat="1">
      <c r="A4" s="55">
        <v>41365</v>
      </c>
      <c r="B4" s="10">
        <f t="shared" ref="B4:B16" si="5">IF(OR(A4=""),"",A4)</f>
        <v>41365</v>
      </c>
      <c r="C4" s="12" t="s">
        <v>90</v>
      </c>
      <c r="D4" s="5" t="str">
        <f t="shared" si="0"/>
        <v>VC04RACHD</v>
      </c>
      <c r="E4" s="5" t="str">
        <f t="shared" si="1"/>
        <v>Vibro Compactor SAKAI 512</v>
      </c>
      <c r="F4" s="9" t="s">
        <v>72</v>
      </c>
      <c r="G4" s="8">
        <f>IF(OR($F4="",$I4=""),"",$H3)</f>
        <v>125.3</v>
      </c>
      <c r="H4" s="36">
        <f>IF(OR($K4="Ready hour"),$G4+$I4,$G4)</f>
        <v>125.3</v>
      </c>
      <c r="I4" s="7">
        <v>8</v>
      </c>
      <c r="J4" s="6" t="s">
        <v>3</v>
      </c>
      <c r="K4" s="5" t="str">
        <f t="shared" si="2"/>
        <v>BD hour</v>
      </c>
      <c r="L4" s="4" t="str">
        <f t="shared" si="3"/>
        <v>BD Tyre</v>
      </c>
      <c r="M4" s="56"/>
      <c r="N4" s="70">
        <f t="shared" si="4"/>
        <v>0</v>
      </c>
      <c r="P4" s="14">
        <f t="shared" ref="P4:P33" si="6">+P3+1</f>
        <v>41366</v>
      </c>
      <c r="S4" t="s">
        <v>88</v>
      </c>
      <c r="T4" t="s">
        <v>87</v>
      </c>
      <c r="U4" t="s">
        <v>86</v>
      </c>
      <c r="V4" s="1" t="s">
        <v>85</v>
      </c>
      <c r="W4" t="s">
        <v>59</v>
      </c>
      <c r="X4" s="11" t="s">
        <v>75</v>
      </c>
    </row>
    <row r="5" spans="1:24" customFormat="1">
      <c r="A5" s="55">
        <v>41365</v>
      </c>
      <c r="B5" s="10">
        <f t="shared" si="5"/>
        <v>41365</v>
      </c>
      <c r="C5" s="12" t="s">
        <v>90</v>
      </c>
      <c r="D5" s="5" t="str">
        <f t="shared" si="0"/>
        <v>GD04RACHD</v>
      </c>
      <c r="E5" s="5" t="str">
        <f t="shared" si="1"/>
        <v>Motor Grader Mitsubishi MG 330</v>
      </c>
      <c r="F5" s="9" t="s">
        <v>69</v>
      </c>
      <c r="G5" s="8">
        <f t="shared" ref="G5:G16" si="7">IF(OR($F5="",$I5=""),"",$H4)</f>
        <v>125.3</v>
      </c>
      <c r="H5" s="8">
        <f t="shared" ref="H5:H16" si="8">IF(OR($K5="Ready hour"),$G5+$I5,$G5)</f>
        <v>134.30000000000001</v>
      </c>
      <c r="I5" s="7">
        <v>9</v>
      </c>
      <c r="J5" s="6" t="s">
        <v>70</v>
      </c>
      <c r="K5" s="5" t="str">
        <f t="shared" si="2"/>
        <v>Ready Hour</v>
      </c>
      <c r="L5" s="4" t="str">
        <f t="shared" si="3"/>
        <v>Rent MIFA</v>
      </c>
      <c r="M5" s="56"/>
      <c r="N5" s="70">
        <f t="shared" si="4"/>
        <v>9.0000000000000142</v>
      </c>
      <c r="P5" s="14">
        <f t="shared" si="6"/>
        <v>41367</v>
      </c>
      <c r="S5" t="s">
        <v>84</v>
      </c>
      <c r="T5" t="s">
        <v>83</v>
      </c>
      <c r="V5" s="1" t="s">
        <v>82</v>
      </c>
      <c r="W5" t="s">
        <v>59</v>
      </c>
      <c r="X5" s="11" t="s">
        <v>75</v>
      </c>
    </row>
    <row r="6" spans="1:24" customFormat="1">
      <c r="A6" s="55">
        <v>41365</v>
      </c>
      <c r="B6" s="10">
        <f t="shared" si="5"/>
        <v>41365</v>
      </c>
      <c r="C6" s="12" t="s">
        <v>90</v>
      </c>
      <c r="D6" s="5" t="str">
        <f t="shared" si="0"/>
        <v>GD04RACHD</v>
      </c>
      <c r="E6" s="5" t="str">
        <f t="shared" si="1"/>
        <v>Motor Grader Mitsubishi MG 330</v>
      </c>
      <c r="F6" s="9" t="s">
        <v>69</v>
      </c>
      <c r="G6" s="8">
        <f t="shared" si="7"/>
        <v>134.30000000000001</v>
      </c>
      <c r="H6" s="8">
        <f t="shared" si="8"/>
        <v>134.30000000000001</v>
      </c>
      <c r="I6" s="7">
        <v>1</v>
      </c>
      <c r="J6" s="6" t="s">
        <v>48</v>
      </c>
      <c r="K6" s="5" t="str">
        <f t="shared" si="2"/>
        <v>Controlable hour</v>
      </c>
      <c r="L6" s="4" t="str">
        <f t="shared" si="3"/>
        <v>Rest</v>
      </c>
      <c r="M6" s="56"/>
      <c r="N6" s="70">
        <f t="shared" si="4"/>
        <v>0</v>
      </c>
      <c r="P6" s="14">
        <f t="shared" si="6"/>
        <v>41368</v>
      </c>
      <c r="S6" t="s">
        <v>81</v>
      </c>
      <c r="T6" t="s">
        <v>80</v>
      </c>
      <c r="V6" s="1" t="s">
        <v>79</v>
      </c>
      <c r="W6" t="s">
        <v>59</v>
      </c>
      <c r="X6" s="11" t="s">
        <v>75</v>
      </c>
    </row>
    <row r="7" spans="1:24" customFormat="1">
      <c r="A7" s="55">
        <v>41365</v>
      </c>
      <c r="B7" s="10">
        <f t="shared" si="5"/>
        <v>41365</v>
      </c>
      <c r="C7" s="12" t="s">
        <v>86</v>
      </c>
      <c r="D7" s="5" t="str">
        <f t="shared" si="0"/>
        <v>GD04RACHN</v>
      </c>
      <c r="E7" s="5" t="str">
        <f t="shared" si="1"/>
        <v>Motor Grader Mitsubishi MG 330</v>
      </c>
      <c r="F7" s="9" t="s">
        <v>69</v>
      </c>
      <c r="G7" s="8">
        <f t="shared" si="7"/>
        <v>134.30000000000001</v>
      </c>
      <c r="H7" s="8">
        <f t="shared" si="8"/>
        <v>143.30000000000001</v>
      </c>
      <c r="I7" s="7">
        <v>9</v>
      </c>
      <c r="J7" s="6" t="s">
        <v>73</v>
      </c>
      <c r="K7" s="5" t="str">
        <f t="shared" si="2"/>
        <v>Ready Hour</v>
      </c>
      <c r="L7" s="4" t="str">
        <f t="shared" si="3"/>
        <v>Rent MIFA</v>
      </c>
      <c r="M7" s="56"/>
      <c r="N7" s="70">
        <f t="shared" si="4"/>
        <v>9</v>
      </c>
      <c r="P7" s="14">
        <f t="shared" si="6"/>
        <v>41369</v>
      </c>
      <c r="S7" t="s">
        <v>78</v>
      </c>
      <c r="T7" t="s">
        <v>65</v>
      </c>
      <c r="V7" s="1" t="s">
        <v>77</v>
      </c>
      <c r="W7" t="s">
        <v>59</v>
      </c>
      <c r="X7" s="11" t="s">
        <v>75</v>
      </c>
    </row>
    <row r="8" spans="1:24" customFormat="1">
      <c r="A8" s="55">
        <v>41365</v>
      </c>
      <c r="B8" s="10">
        <f t="shared" si="5"/>
        <v>41365</v>
      </c>
      <c r="C8" s="12" t="s">
        <v>86</v>
      </c>
      <c r="D8" s="5" t="str">
        <f t="shared" si="0"/>
        <v>GD04RACHN</v>
      </c>
      <c r="E8" s="5" t="str">
        <f t="shared" si="1"/>
        <v>Motor Grader Mitsubishi MG 330</v>
      </c>
      <c r="F8" s="9" t="s">
        <v>69</v>
      </c>
      <c r="G8" s="8">
        <f t="shared" si="7"/>
        <v>143.30000000000001</v>
      </c>
      <c r="H8" s="8">
        <f t="shared" si="8"/>
        <v>143.30000000000001</v>
      </c>
      <c r="I8" s="7">
        <v>1</v>
      </c>
      <c r="J8" s="6" t="s">
        <v>48</v>
      </c>
      <c r="K8" s="5" t="str">
        <f t="shared" si="2"/>
        <v>Controlable hour</v>
      </c>
      <c r="L8" s="4" t="str">
        <f t="shared" si="3"/>
        <v>Rest</v>
      </c>
      <c r="M8" s="56"/>
      <c r="N8" s="70">
        <f t="shared" si="4"/>
        <v>0</v>
      </c>
      <c r="P8" s="14">
        <f t="shared" si="6"/>
        <v>41370</v>
      </c>
      <c r="S8" t="s">
        <v>76</v>
      </c>
      <c r="T8" t="s">
        <v>54</v>
      </c>
      <c r="V8" s="1" t="s">
        <v>60</v>
      </c>
      <c r="W8" t="s">
        <v>59</v>
      </c>
      <c r="X8" s="11" t="s">
        <v>75</v>
      </c>
    </row>
    <row r="9" spans="1:24" customFormat="1">
      <c r="A9" s="55">
        <v>41365</v>
      </c>
      <c r="B9" s="10">
        <f t="shared" si="5"/>
        <v>41365</v>
      </c>
      <c r="C9" s="12" t="s">
        <v>86</v>
      </c>
      <c r="D9" s="5" t="str">
        <f t="shared" si="0"/>
        <v>VC04RACHN</v>
      </c>
      <c r="E9" s="5" t="str">
        <f t="shared" si="1"/>
        <v>Vibro Compactor SAKAI 512</v>
      </c>
      <c r="F9" s="9" t="s">
        <v>72</v>
      </c>
      <c r="G9" s="3">
        <v>125.3</v>
      </c>
      <c r="H9" s="8">
        <f t="shared" si="8"/>
        <v>134.30000000000001</v>
      </c>
      <c r="I9" s="7">
        <v>9</v>
      </c>
      <c r="J9" s="6" t="s">
        <v>73</v>
      </c>
      <c r="K9" s="5" t="str">
        <f t="shared" si="2"/>
        <v>Ready Hour</v>
      </c>
      <c r="L9" s="4" t="str">
        <f t="shared" si="3"/>
        <v>Rent MIFA</v>
      </c>
      <c r="M9" s="56"/>
      <c r="N9" s="70">
        <f t="shared" si="4"/>
        <v>9.0000000000000142</v>
      </c>
      <c r="P9" s="14">
        <f t="shared" si="6"/>
        <v>41371</v>
      </c>
      <c r="S9" t="s">
        <v>74</v>
      </c>
      <c r="T9" t="s">
        <v>56</v>
      </c>
      <c r="V9" s="1"/>
      <c r="W9" s="1"/>
      <c r="X9" s="2"/>
    </row>
    <row r="10" spans="1:24" customFormat="1">
      <c r="A10" s="55">
        <v>41365</v>
      </c>
      <c r="B10" s="10">
        <f t="shared" si="5"/>
        <v>41365</v>
      </c>
      <c r="C10" s="12" t="s">
        <v>86</v>
      </c>
      <c r="D10" s="5" t="str">
        <f t="shared" si="0"/>
        <v>VC04RACHN</v>
      </c>
      <c r="E10" s="5" t="str">
        <f t="shared" si="1"/>
        <v>Vibro Compactor SAKAI 512</v>
      </c>
      <c r="F10" s="9" t="s">
        <v>72</v>
      </c>
      <c r="G10" s="8">
        <f t="shared" si="7"/>
        <v>134.30000000000001</v>
      </c>
      <c r="H10" s="36">
        <f t="shared" si="8"/>
        <v>134.30000000000001</v>
      </c>
      <c r="I10" s="7">
        <v>1</v>
      </c>
      <c r="J10" s="6" t="s">
        <v>48</v>
      </c>
      <c r="K10" s="5" t="str">
        <f t="shared" si="2"/>
        <v>Controlable hour</v>
      </c>
      <c r="L10" s="4" t="str">
        <f t="shared" si="3"/>
        <v>Rest</v>
      </c>
      <c r="M10" s="56"/>
      <c r="N10" s="70">
        <f t="shared" si="4"/>
        <v>0</v>
      </c>
      <c r="P10" s="14">
        <f t="shared" si="6"/>
        <v>41372</v>
      </c>
      <c r="V10" s="1" t="s">
        <v>73</v>
      </c>
      <c r="W10" t="s">
        <v>59</v>
      </c>
      <c r="X10" s="11" t="s">
        <v>58</v>
      </c>
    </row>
    <row r="11" spans="1:24" customFormat="1">
      <c r="A11" s="55">
        <v>41366</v>
      </c>
      <c r="B11" s="10">
        <f t="shared" si="5"/>
        <v>41366</v>
      </c>
      <c r="C11" s="12" t="s">
        <v>108</v>
      </c>
      <c r="D11" s="5" t="str">
        <f t="shared" si="0"/>
        <v>GD04RACHd</v>
      </c>
      <c r="E11" s="5" t="str">
        <f t="shared" si="1"/>
        <v>Motor Grader Mitsubishi MG 330</v>
      </c>
      <c r="F11" s="9" t="s">
        <v>69</v>
      </c>
      <c r="G11" s="8">
        <v>143.30000000000001</v>
      </c>
      <c r="H11" s="8">
        <f t="shared" si="8"/>
        <v>152.30000000000001</v>
      </c>
      <c r="I11" s="7">
        <v>9</v>
      </c>
      <c r="J11" s="6" t="s">
        <v>70</v>
      </c>
      <c r="K11" s="5" t="str">
        <f t="shared" si="2"/>
        <v>Ready Hour</v>
      </c>
      <c r="L11" s="4" t="str">
        <f t="shared" si="3"/>
        <v>Rent MIFA</v>
      </c>
      <c r="M11" s="56"/>
      <c r="N11" s="70">
        <f t="shared" si="4"/>
        <v>9</v>
      </c>
      <c r="P11" s="14">
        <f t="shared" si="6"/>
        <v>41373</v>
      </c>
      <c r="S11" t="s">
        <v>72</v>
      </c>
      <c r="T11" t="s">
        <v>71</v>
      </c>
      <c r="V11" t="s">
        <v>70</v>
      </c>
      <c r="W11" t="s">
        <v>59</v>
      </c>
      <c r="X11" s="11" t="s">
        <v>58</v>
      </c>
    </row>
    <row r="12" spans="1:24" customFormat="1">
      <c r="A12" s="55">
        <v>41366</v>
      </c>
      <c r="B12" s="10">
        <f t="shared" si="5"/>
        <v>41366</v>
      </c>
      <c r="C12" s="12" t="s">
        <v>108</v>
      </c>
      <c r="D12" s="5" t="str">
        <f t="shared" si="0"/>
        <v>GD04RACHd</v>
      </c>
      <c r="E12" s="5" t="str">
        <f t="shared" si="1"/>
        <v>Motor Grader Mitsubishi MG 330</v>
      </c>
      <c r="F12" s="9" t="s">
        <v>69</v>
      </c>
      <c r="G12" s="8">
        <f t="shared" si="7"/>
        <v>152.30000000000001</v>
      </c>
      <c r="H12" s="8">
        <f t="shared" si="8"/>
        <v>152.30000000000001</v>
      </c>
      <c r="I12" s="7">
        <v>1</v>
      </c>
      <c r="J12" s="6" t="s">
        <v>48</v>
      </c>
      <c r="K12" s="5" t="str">
        <f t="shared" si="2"/>
        <v>Controlable hour</v>
      </c>
      <c r="L12" s="4" t="str">
        <f t="shared" si="3"/>
        <v>Rest</v>
      </c>
      <c r="M12" s="56"/>
      <c r="N12" s="70">
        <f t="shared" si="4"/>
        <v>0</v>
      </c>
      <c r="P12" s="14">
        <f t="shared" si="6"/>
        <v>41374</v>
      </c>
      <c r="S12" t="s">
        <v>69</v>
      </c>
      <c r="T12" t="s">
        <v>68</v>
      </c>
      <c r="V12" s="1" t="s">
        <v>67</v>
      </c>
      <c r="W12" t="s">
        <v>59</v>
      </c>
      <c r="X12" s="11" t="s">
        <v>58</v>
      </c>
    </row>
    <row r="13" spans="1:24" customFormat="1">
      <c r="A13" s="55">
        <v>41366</v>
      </c>
      <c r="B13" s="10">
        <f t="shared" si="5"/>
        <v>41366</v>
      </c>
      <c r="C13" s="12" t="s">
        <v>108</v>
      </c>
      <c r="D13" s="5" t="str">
        <f t="shared" si="0"/>
        <v>VC04RACHd</v>
      </c>
      <c r="E13" s="5" t="str">
        <f t="shared" si="1"/>
        <v>Vibro Compactor SAKAI 512</v>
      </c>
      <c r="F13" s="9" t="s">
        <v>72</v>
      </c>
      <c r="G13" s="3">
        <v>134.30000000000001</v>
      </c>
      <c r="H13" s="8">
        <f t="shared" si="8"/>
        <v>143.30000000000001</v>
      </c>
      <c r="I13" s="7">
        <v>9</v>
      </c>
      <c r="J13" s="6" t="s">
        <v>70</v>
      </c>
      <c r="K13" s="5" t="str">
        <f t="shared" si="2"/>
        <v>Ready Hour</v>
      </c>
      <c r="L13" s="4" t="str">
        <f t="shared" si="3"/>
        <v>Rent MIFA</v>
      </c>
      <c r="M13" s="56"/>
      <c r="N13" s="70">
        <f t="shared" si="4"/>
        <v>9</v>
      </c>
      <c r="P13" s="14">
        <f t="shared" si="6"/>
        <v>41375</v>
      </c>
      <c r="S13" t="s">
        <v>66</v>
      </c>
      <c r="T13" t="s">
        <v>65</v>
      </c>
      <c r="V13" s="1" t="s">
        <v>64</v>
      </c>
      <c r="W13" t="s">
        <v>59</v>
      </c>
      <c r="X13" s="11" t="s">
        <v>58</v>
      </c>
    </row>
    <row r="14" spans="1:24" customFormat="1">
      <c r="A14" s="55">
        <v>41366</v>
      </c>
      <c r="B14" s="10">
        <f t="shared" si="5"/>
        <v>41366</v>
      </c>
      <c r="C14" s="12" t="s">
        <v>108</v>
      </c>
      <c r="D14" s="5" t="str">
        <f t="shared" si="0"/>
        <v>VC04RACHd</v>
      </c>
      <c r="E14" s="5" t="str">
        <f t="shared" si="1"/>
        <v>Vibro Compactor SAKAI 512</v>
      </c>
      <c r="F14" s="9" t="s">
        <v>72</v>
      </c>
      <c r="G14" s="8">
        <f t="shared" si="7"/>
        <v>143.30000000000001</v>
      </c>
      <c r="H14" s="36">
        <f t="shared" si="8"/>
        <v>143.30000000000001</v>
      </c>
      <c r="I14" s="7">
        <v>1</v>
      </c>
      <c r="J14" s="6" t="s">
        <v>48</v>
      </c>
      <c r="K14" s="5" t="str">
        <f t="shared" si="2"/>
        <v>Controlable hour</v>
      </c>
      <c r="L14" s="4" t="str">
        <f t="shared" si="3"/>
        <v>Rest</v>
      </c>
      <c r="M14" s="56"/>
      <c r="N14" s="70">
        <f t="shared" si="4"/>
        <v>0</v>
      </c>
      <c r="P14" s="14">
        <f t="shared" si="6"/>
        <v>41376</v>
      </c>
      <c r="S14" t="s">
        <v>63</v>
      </c>
      <c r="T14" t="s">
        <v>56</v>
      </c>
      <c r="V14" s="1" t="s">
        <v>62</v>
      </c>
      <c r="W14" t="s">
        <v>59</v>
      </c>
      <c r="X14" s="11" t="s">
        <v>58</v>
      </c>
    </row>
    <row r="15" spans="1:24" customFormat="1">
      <c r="A15" s="55">
        <v>41366</v>
      </c>
      <c r="B15" s="10">
        <f t="shared" si="5"/>
        <v>41366</v>
      </c>
      <c r="C15" s="12" t="s">
        <v>86</v>
      </c>
      <c r="D15" s="5" t="str">
        <f t="shared" si="0"/>
        <v>GD04RACHN</v>
      </c>
      <c r="E15" s="5" t="str">
        <f t="shared" si="1"/>
        <v>Motor Grader Mitsubishi MG 330</v>
      </c>
      <c r="F15" s="9" t="s">
        <v>69</v>
      </c>
      <c r="G15" s="8">
        <f t="shared" si="7"/>
        <v>143.30000000000001</v>
      </c>
      <c r="H15" s="8">
        <f t="shared" si="8"/>
        <v>143.30000000000001</v>
      </c>
      <c r="I15" s="7">
        <v>10</v>
      </c>
      <c r="J15" s="6" t="s">
        <v>3</v>
      </c>
      <c r="K15" s="5" t="str">
        <f t="shared" si="2"/>
        <v>BD hour</v>
      </c>
      <c r="L15" s="4" t="str">
        <f t="shared" si="3"/>
        <v>BD Tyre</v>
      </c>
      <c r="M15" s="56"/>
      <c r="N15" s="70">
        <f t="shared" si="4"/>
        <v>0</v>
      </c>
      <c r="P15" s="14">
        <f t="shared" si="6"/>
        <v>41377</v>
      </c>
      <c r="S15" t="s">
        <v>61</v>
      </c>
      <c r="T15" t="s">
        <v>56</v>
      </c>
      <c r="V15" s="1" t="s">
        <v>60</v>
      </c>
      <c r="W15" t="s">
        <v>59</v>
      </c>
      <c r="X15" s="11" t="s">
        <v>58</v>
      </c>
    </row>
    <row r="16" spans="1:24" customFormat="1">
      <c r="A16" s="62">
        <v>41366</v>
      </c>
      <c r="B16" s="41">
        <f t="shared" si="5"/>
        <v>41366</v>
      </c>
      <c r="C16" s="42" t="s">
        <v>86</v>
      </c>
      <c r="D16" s="43" t="str">
        <f t="shared" si="0"/>
        <v>VC04RACHN</v>
      </c>
      <c r="E16" s="43" t="str">
        <f t="shared" si="1"/>
        <v>Vibro Compactor SAKAI 512</v>
      </c>
      <c r="F16" s="44" t="s">
        <v>72</v>
      </c>
      <c r="G16" s="63">
        <f t="shared" si="7"/>
        <v>143.30000000000001</v>
      </c>
      <c r="H16" s="64">
        <f t="shared" si="8"/>
        <v>143.30000000000001</v>
      </c>
      <c r="I16" s="45">
        <v>10</v>
      </c>
      <c r="J16" s="46" t="s">
        <v>3</v>
      </c>
      <c r="K16" s="43" t="str">
        <f t="shared" si="2"/>
        <v>BD hour</v>
      </c>
      <c r="L16" s="47" t="str">
        <f t="shared" si="3"/>
        <v>BD Tyre</v>
      </c>
      <c r="M16" s="65"/>
      <c r="N16" s="70">
        <f t="shared" si="4"/>
        <v>0</v>
      </c>
      <c r="P16" s="14">
        <f t="shared" si="6"/>
        <v>41378</v>
      </c>
      <c r="S16" t="s">
        <v>57</v>
      </c>
      <c r="T16" t="s">
        <v>56</v>
      </c>
      <c r="V16" s="1"/>
      <c r="W16" s="1"/>
      <c r="X16" s="2"/>
    </row>
    <row r="17" spans="1:24" customFormat="1">
      <c r="A17" s="48"/>
      <c r="B17" s="49"/>
      <c r="C17" s="49"/>
      <c r="D17" s="49"/>
      <c r="E17" s="49"/>
      <c r="F17" s="50"/>
      <c r="G17" s="49"/>
      <c r="H17" s="49"/>
      <c r="I17" s="49"/>
      <c r="J17" s="51"/>
      <c r="K17" s="49"/>
      <c r="L17" s="49"/>
      <c r="M17" s="52"/>
      <c r="N17" s="53"/>
      <c r="P17" s="14">
        <f t="shared" si="6"/>
        <v>41379</v>
      </c>
      <c r="S17" t="s">
        <v>55</v>
      </c>
      <c r="T17" t="s">
        <v>54</v>
      </c>
      <c r="V17" s="1"/>
      <c r="W17" s="1"/>
      <c r="X17" s="2"/>
    </row>
    <row r="18" spans="1:24" customFormat="1">
      <c r="A18" s="48"/>
      <c r="B18" s="49"/>
      <c r="C18" s="49"/>
      <c r="D18" s="49"/>
      <c r="E18" s="49"/>
      <c r="F18" s="50"/>
      <c r="G18" s="49"/>
      <c r="H18" s="49"/>
      <c r="I18" s="49"/>
      <c r="J18" s="51"/>
      <c r="K18" s="49"/>
      <c r="L18" s="49"/>
      <c r="M18" s="52"/>
      <c r="N18" s="53"/>
      <c r="P18" s="14">
        <f t="shared" si="6"/>
        <v>41380</v>
      </c>
      <c r="S18" t="s">
        <v>53</v>
      </c>
      <c r="T18" t="s">
        <v>52</v>
      </c>
      <c r="U18" s="1"/>
      <c r="V18" t="s">
        <v>51</v>
      </c>
      <c r="W18" s="1" t="s">
        <v>40</v>
      </c>
      <c r="X18" t="s">
        <v>50</v>
      </c>
    </row>
    <row r="19" spans="1:24" customFormat="1">
      <c r="A19" s="48"/>
      <c r="B19" s="49"/>
      <c r="C19" s="49"/>
      <c r="D19" s="49"/>
      <c r="E19" s="49"/>
      <c r="F19" s="50"/>
      <c r="G19" s="49"/>
      <c r="H19" s="49"/>
      <c r="I19" s="49"/>
      <c r="J19" s="51"/>
      <c r="K19" s="49"/>
      <c r="L19" s="49"/>
      <c r="M19" s="52"/>
      <c r="N19" s="53"/>
      <c r="P19" s="14">
        <f t="shared" si="6"/>
        <v>41381</v>
      </c>
      <c r="V19" t="s">
        <v>49</v>
      </c>
      <c r="W19" s="1" t="s">
        <v>40</v>
      </c>
      <c r="X19" t="s">
        <v>49</v>
      </c>
    </row>
    <row r="20" spans="1:24" customFormat="1">
      <c r="A20" s="48"/>
      <c r="B20" s="49"/>
      <c r="C20" s="49"/>
      <c r="D20" s="49"/>
      <c r="E20" s="49"/>
      <c r="F20" s="50"/>
      <c r="G20" s="49"/>
      <c r="H20" s="49"/>
      <c r="I20" s="49"/>
      <c r="J20" s="51"/>
      <c r="K20" s="49"/>
      <c r="L20" s="49"/>
      <c r="M20" s="52"/>
      <c r="N20" s="53"/>
      <c r="P20" s="14">
        <f t="shared" si="6"/>
        <v>41382</v>
      </c>
      <c r="V20" t="s">
        <v>48</v>
      </c>
      <c r="W20" s="1" t="s">
        <v>40</v>
      </c>
      <c r="X20" t="s">
        <v>48</v>
      </c>
    </row>
    <row r="21" spans="1:24" customFormat="1">
      <c r="A21" s="48"/>
      <c r="B21" s="49"/>
      <c r="C21" s="49"/>
      <c r="D21" s="49"/>
      <c r="E21" s="49"/>
      <c r="F21" s="50"/>
      <c r="G21" s="49"/>
      <c r="H21" s="49"/>
      <c r="I21" s="49"/>
      <c r="J21" s="51"/>
      <c r="K21" s="49"/>
      <c r="L21" s="49"/>
      <c r="M21" s="52"/>
      <c r="N21" s="53"/>
      <c r="P21" s="14">
        <f t="shared" si="6"/>
        <v>41383</v>
      </c>
      <c r="V21" t="s">
        <v>46</v>
      </c>
      <c r="W21" s="1" t="s">
        <v>40</v>
      </c>
      <c r="X21" t="s">
        <v>46</v>
      </c>
    </row>
    <row r="22" spans="1:24" customFormat="1">
      <c r="A22" s="48"/>
      <c r="B22" s="49"/>
      <c r="C22" s="49"/>
      <c r="D22" s="49"/>
      <c r="E22" s="49"/>
      <c r="F22" s="50"/>
      <c r="G22" s="49"/>
      <c r="H22" s="49"/>
      <c r="I22" s="49"/>
      <c r="J22" s="51"/>
      <c r="K22" s="49"/>
      <c r="L22" s="49"/>
      <c r="M22" s="52"/>
      <c r="N22" s="53"/>
      <c r="P22" s="14">
        <f t="shared" si="6"/>
        <v>41384</v>
      </c>
      <c r="V22" s="1" t="s">
        <v>47</v>
      </c>
      <c r="W22" s="1" t="s">
        <v>40</v>
      </c>
      <c r="X22" t="s">
        <v>46</v>
      </c>
    </row>
    <row r="23" spans="1:24" customFormat="1">
      <c r="A23" s="48"/>
      <c r="B23" s="49"/>
      <c r="C23" s="49"/>
      <c r="D23" s="49"/>
      <c r="E23" s="49"/>
      <c r="F23" s="50"/>
      <c r="G23" s="49"/>
      <c r="H23" s="49"/>
      <c r="I23" s="49"/>
      <c r="J23" s="51"/>
      <c r="K23" s="49"/>
      <c r="L23" s="49"/>
      <c r="M23" s="52"/>
      <c r="N23" s="53"/>
      <c r="P23" s="14">
        <f t="shared" si="6"/>
        <v>41385</v>
      </c>
      <c r="V23" t="s">
        <v>45</v>
      </c>
      <c r="W23" s="1" t="s">
        <v>40</v>
      </c>
      <c r="X23" t="s">
        <v>45</v>
      </c>
    </row>
    <row r="24" spans="1:24" customFormat="1">
      <c r="A24" s="48"/>
      <c r="B24" s="49"/>
      <c r="C24" s="49"/>
      <c r="D24" s="49"/>
      <c r="E24" s="49"/>
      <c r="F24" s="50"/>
      <c r="G24" s="49"/>
      <c r="H24" s="49"/>
      <c r="I24" s="49"/>
      <c r="J24" s="51"/>
      <c r="K24" s="49"/>
      <c r="L24" s="49"/>
      <c r="M24" s="52"/>
      <c r="N24" s="53"/>
      <c r="P24" s="14">
        <f t="shared" si="6"/>
        <v>41386</v>
      </c>
      <c r="V24" t="s">
        <v>44</v>
      </c>
      <c r="W24" s="1" t="s">
        <v>40</v>
      </c>
      <c r="X24" t="s">
        <v>44</v>
      </c>
    </row>
    <row r="25" spans="1:24" customFormat="1">
      <c r="A25" s="48"/>
      <c r="B25" s="49"/>
      <c r="C25" s="49"/>
      <c r="D25" s="49"/>
      <c r="E25" s="49"/>
      <c r="F25" s="50"/>
      <c r="G25" s="49"/>
      <c r="H25" s="49"/>
      <c r="I25" s="49"/>
      <c r="J25" s="51"/>
      <c r="K25" s="49"/>
      <c r="L25" s="49"/>
      <c r="M25" s="52"/>
      <c r="N25" s="53"/>
      <c r="P25" s="14">
        <f t="shared" si="6"/>
        <v>41387</v>
      </c>
      <c r="V25" t="s">
        <v>43</v>
      </c>
      <c r="W25" s="1" t="s">
        <v>40</v>
      </c>
      <c r="X25" t="s">
        <v>43</v>
      </c>
    </row>
    <row r="26" spans="1:24" customFormat="1">
      <c r="A26" s="48"/>
      <c r="B26" s="49"/>
      <c r="C26" s="49"/>
      <c r="D26" s="49"/>
      <c r="E26" s="49"/>
      <c r="F26" s="50"/>
      <c r="G26" s="49"/>
      <c r="H26" s="49"/>
      <c r="I26" s="49"/>
      <c r="J26" s="51"/>
      <c r="K26" s="49"/>
      <c r="L26" s="49"/>
      <c r="M26" s="52"/>
      <c r="N26" s="53"/>
      <c r="P26" s="14">
        <f t="shared" si="6"/>
        <v>41388</v>
      </c>
      <c r="V26" t="s">
        <v>42</v>
      </c>
      <c r="W26" s="1" t="s">
        <v>40</v>
      </c>
      <c r="X26" t="s">
        <v>42</v>
      </c>
    </row>
    <row r="27" spans="1:24" customFormat="1">
      <c r="A27" s="48"/>
      <c r="B27" s="49"/>
      <c r="C27" s="49"/>
      <c r="D27" s="49"/>
      <c r="E27" s="49"/>
      <c r="F27" s="50"/>
      <c r="G27" s="49"/>
      <c r="H27" s="49"/>
      <c r="I27" s="49"/>
      <c r="J27" s="51"/>
      <c r="K27" s="49"/>
      <c r="L27" s="49"/>
      <c r="M27" s="52"/>
      <c r="N27" s="53"/>
      <c r="P27" s="14">
        <f t="shared" si="6"/>
        <v>41389</v>
      </c>
      <c r="V27" t="s">
        <v>41</v>
      </c>
      <c r="W27" s="1" t="s">
        <v>40</v>
      </c>
      <c r="X27" t="s">
        <v>41</v>
      </c>
    </row>
    <row r="28" spans="1:24" customFormat="1">
      <c r="A28" s="48"/>
      <c r="B28" s="49"/>
      <c r="C28" s="49"/>
      <c r="D28" s="49"/>
      <c r="E28" s="49"/>
      <c r="F28" s="50"/>
      <c r="G28" s="49"/>
      <c r="H28" s="49"/>
      <c r="I28" s="49"/>
      <c r="J28" s="51"/>
      <c r="K28" s="49"/>
      <c r="L28" s="49"/>
      <c r="M28" s="52"/>
      <c r="N28" s="53"/>
      <c r="P28" s="14">
        <f t="shared" si="6"/>
        <v>41390</v>
      </c>
      <c r="V28" t="s">
        <v>39</v>
      </c>
      <c r="W28" s="1" t="s">
        <v>40</v>
      </c>
      <c r="X28" t="s">
        <v>39</v>
      </c>
    </row>
    <row r="29" spans="1:24" customFormat="1">
      <c r="A29" s="48"/>
      <c r="B29" s="49"/>
      <c r="C29" s="49"/>
      <c r="D29" s="49"/>
      <c r="E29" s="49"/>
      <c r="F29" s="50"/>
      <c r="G29" s="49"/>
      <c r="H29" s="49"/>
      <c r="I29" s="49"/>
      <c r="J29" s="51"/>
      <c r="K29" s="49"/>
      <c r="L29" s="49"/>
      <c r="M29" s="52"/>
      <c r="N29" s="53"/>
      <c r="P29" s="14">
        <f t="shared" si="6"/>
        <v>41391</v>
      </c>
      <c r="W29" s="1"/>
    </row>
    <row r="30" spans="1:24" customFormat="1">
      <c r="A30" s="48"/>
      <c r="B30" s="49"/>
      <c r="C30" s="49"/>
      <c r="D30" s="49"/>
      <c r="E30" s="49"/>
      <c r="F30" s="50"/>
      <c r="G30" s="49"/>
      <c r="H30" s="49"/>
      <c r="I30" s="49"/>
      <c r="J30" s="51"/>
      <c r="K30" s="49"/>
      <c r="L30" s="49"/>
      <c r="M30" s="52"/>
      <c r="N30" s="53"/>
      <c r="P30" s="14">
        <f t="shared" si="6"/>
        <v>41392</v>
      </c>
      <c r="V30" t="s">
        <v>38</v>
      </c>
      <c r="W30" s="1" t="s">
        <v>33</v>
      </c>
      <c r="X30" t="s">
        <v>38</v>
      </c>
    </row>
    <row r="31" spans="1:24" customFormat="1">
      <c r="A31" s="48"/>
      <c r="B31" s="49"/>
      <c r="C31" s="49"/>
      <c r="D31" s="49"/>
      <c r="E31" s="49"/>
      <c r="F31" s="50"/>
      <c r="G31" s="49"/>
      <c r="H31" s="49"/>
      <c r="I31" s="49"/>
      <c r="J31" s="51"/>
      <c r="K31" s="49"/>
      <c r="L31" s="49"/>
      <c r="M31" s="52"/>
      <c r="N31" s="53"/>
      <c r="P31" s="14">
        <f t="shared" si="6"/>
        <v>41393</v>
      </c>
      <c r="V31" t="s">
        <v>37</v>
      </c>
      <c r="W31" s="1" t="s">
        <v>33</v>
      </c>
      <c r="X31" t="s">
        <v>37</v>
      </c>
    </row>
    <row r="32" spans="1:24" customFormat="1">
      <c r="A32" s="48"/>
      <c r="B32" s="49"/>
      <c r="C32" s="49"/>
      <c r="D32" s="49"/>
      <c r="E32" s="49"/>
      <c r="F32" s="50"/>
      <c r="G32" s="49"/>
      <c r="H32" s="49"/>
      <c r="I32" s="49"/>
      <c r="J32" s="51"/>
      <c r="K32" s="49"/>
      <c r="L32" s="49"/>
      <c r="M32" s="52"/>
      <c r="N32" s="53"/>
      <c r="P32" s="14">
        <f t="shared" si="6"/>
        <v>41394</v>
      </c>
      <c r="V32" t="s">
        <v>36</v>
      </c>
      <c r="W32" s="1" t="s">
        <v>33</v>
      </c>
      <c r="X32" t="s">
        <v>36</v>
      </c>
    </row>
    <row r="33" spans="1:24" customFormat="1">
      <c r="A33" s="48"/>
      <c r="B33" s="49"/>
      <c r="C33" s="49"/>
      <c r="D33" s="49"/>
      <c r="E33" s="49"/>
      <c r="F33" s="50"/>
      <c r="G33" s="49"/>
      <c r="H33" s="49"/>
      <c r="I33" s="49"/>
      <c r="J33" s="51"/>
      <c r="K33" s="49"/>
      <c r="L33" s="49"/>
      <c r="M33" s="52"/>
      <c r="N33" s="53"/>
      <c r="P33" s="14">
        <f t="shared" si="6"/>
        <v>41395</v>
      </c>
      <c r="V33" t="s">
        <v>35</v>
      </c>
      <c r="W33" s="1" t="s">
        <v>33</v>
      </c>
      <c r="X33" t="s">
        <v>35</v>
      </c>
    </row>
    <row r="34" spans="1:24" customFormat="1">
      <c r="A34" s="48"/>
      <c r="B34" s="49"/>
      <c r="C34" s="49"/>
      <c r="D34" s="49"/>
      <c r="E34" s="49"/>
      <c r="F34" s="50"/>
      <c r="G34" s="49"/>
      <c r="H34" s="49"/>
      <c r="I34" s="49"/>
      <c r="J34" s="51"/>
      <c r="K34" s="49"/>
      <c r="L34" s="49"/>
      <c r="M34" s="52"/>
      <c r="N34" s="53"/>
      <c r="P34" s="13"/>
      <c r="V34" t="s">
        <v>34</v>
      </c>
      <c r="W34" s="1" t="s">
        <v>33</v>
      </c>
      <c r="X34" t="s">
        <v>34</v>
      </c>
    </row>
    <row r="35" spans="1:24" customFormat="1">
      <c r="A35" s="48"/>
      <c r="B35" s="49"/>
      <c r="C35" s="49"/>
      <c r="D35" s="49"/>
      <c r="E35" s="49"/>
      <c r="F35" s="50"/>
      <c r="G35" s="49"/>
      <c r="H35" s="49"/>
      <c r="I35" s="49"/>
      <c r="J35" s="51"/>
      <c r="K35" s="49"/>
      <c r="L35" s="49"/>
      <c r="M35" s="52"/>
      <c r="N35" s="53"/>
      <c r="P35" s="13"/>
      <c r="S35" s="1"/>
      <c r="V35" t="s">
        <v>32</v>
      </c>
      <c r="W35" s="1" t="s">
        <v>33</v>
      </c>
      <c r="X35" t="s">
        <v>32</v>
      </c>
    </row>
    <row r="36" spans="1:24" customFormat="1">
      <c r="A36" s="48"/>
      <c r="B36" s="49"/>
      <c r="C36" s="49"/>
      <c r="D36" s="49"/>
      <c r="E36" s="49"/>
      <c r="F36" s="50"/>
      <c r="G36" s="49"/>
      <c r="H36" s="49"/>
      <c r="I36" s="49"/>
      <c r="J36" s="51"/>
      <c r="K36" s="49"/>
      <c r="L36" s="49"/>
      <c r="M36" s="52"/>
      <c r="N36" s="53"/>
      <c r="P36" s="13"/>
      <c r="S36" s="1"/>
      <c r="V36" s="1"/>
      <c r="W36" s="1"/>
      <c r="X36" s="2"/>
    </row>
    <row r="37" spans="1:24" customFormat="1">
      <c r="A37" s="48"/>
      <c r="B37" s="49"/>
      <c r="C37" s="49"/>
      <c r="D37" s="49"/>
      <c r="E37" s="49"/>
      <c r="F37" s="50"/>
      <c r="G37" s="49"/>
      <c r="H37" s="49"/>
      <c r="I37" s="49"/>
      <c r="J37" s="51"/>
      <c r="K37" s="49"/>
      <c r="L37" s="49"/>
      <c r="M37" s="52"/>
      <c r="N37" s="53"/>
      <c r="P37" s="13"/>
      <c r="S37" s="1"/>
      <c r="V37" s="1"/>
      <c r="W37" s="1"/>
      <c r="X37" s="2"/>
    </row>
    <row r="38" spans="1:24" customFormat="1">
      <c r="A38" s="48"/>
      <c r="B38" s="49"/>
      <c r="C38" s="49"/>
      <c r="D38" s="49"/>
      <c r="E38" s="49"/>
      <c r="F38" s="50"/>
      <c r="G38" s="49"/>
      <c r="H38" s="49"/>
      <c r="I38" s="49"/>
      <c r="J38" s="51"/>
      <c r="K38" s="49"/>
      <c r="L38" s="49"/>
      <c r="M38" s="52"/>
      <c r="N38" s="53"/>
      <c r="P38" s="13"/>
      <c r="S38" s="1"/>
      <c r="V38" t="s">
        <v>31</v>
      </c>
      <c r="W38" t="s">
        <v>1</v>
      </c>
      <c r="X38" s="11" t="s">
        <v>12</v>
      </c>
    </row>
    <row r="39" spans="1:24" customFormat="1">
      <c r="A39" s="48"/>
      <c r="B39" s="49"/>
      <c r="C39" s="49"/>
      <c r="D39" s="49"/>
      <c r="E39" s="49"/>
      <c r="F39" s="50"/>
      <c r="G39" s="49"/>
      <c r="H39" s="49"/>
      <c r="I39" s="49"/>
      <c r="J39" s="51"/>
      <c r="K39" s="49"/>
      <c r="L39" s="49"/>
      <c r="M39" s="52"/>
      <c r="N39" s="53"/>
      <c r="P39" s="13"/>
      <c r="S39" s="1"/>
      <c r="V39" t="s">
        <v>30</v>
      </c>
      <c r="W39" t="s">
        <v>1</v>
      </c>
      <c r="X39" s="11" t="s">
        <v>12</v>
      </c>
    </row>
    <row r="40" spans="1:24" customFormat="1">
      <c r="A40" s="48"/>
      <c r="B40" s="49"/>
      <c r="C40" s="49"/>
      <c r="D40" s="49"/>
      <c r="E40" s="49"/>
      <c r="F40" s="50"/>
      <c r="G40" s="49"/>
      <c r="H40" s="49"/>
      <c r="I40" s="49"/>
      <c r="J40" s="51"/>
      <c r="K40" s="49"/>
      <c r="L40" s="49"/>
      <c r="M40" s="52"/>
      <c r="N40" s="53"/>
      <c r="P40" s="13"/>
      <c r="S40" s="1"/>
      <c r="V40" t="s">
        <v>29</v>
      </c>
      <c r="W40" t="s">
        <v>1</v>
      </c>
      <c r="X40" s="11" t="s">
        <v>12</v>
      </c>
    </row>
    <row r="41" spans="1:24" customFormat="1">
      <c r="A41" s="48"/>
      <c r="B41" s="49"/>
      <c r="C41" s="49"/>
      <c r="D41" s="49"/>
      <c r="E41" s="49"/>
      <c r="F41" s="50"/>
      <c r="G41" s="49"/>
      <c r="H41" s="49"/>
      <c r="I41" s="49"/>
      <c r="J41" s="51"/>
      <c r="K41" s="49"/>
      <c r="L41" s="49"/>
      <c r="M41" s="52"/>
      <c r="N41" s="53"/>
      <c r="P41" s="13"/>
      <c r="S41" s="1"/>
      <c r="V41" t="s">
        <v>28</v>
      </c>
      <c r="W41" t="s">
        <v>1</v>
      </c>
      <c r="X41" s="11" t="s">
        <v>12</v>
      </c>
    </row>
    <row r="42" spans="1:24" customFormat="1">
      <c r="A42" s="48"/>
      <c r="B42" s="49"/>
      <c r="C42" s="49"/>
      <c r="D42" s="49"/>
      <c r="E42" s="49"/>
      <c r="F42" s="50"/>
      <c r="G42" s="49"/>
      <c r="H42" s="49"/>
      <c r="I42" s="49"/>
      <c r="J42" s="51"/>
      <c r="K42" s="49"/>
      <c r="L42" s="49"/>
      <c r="M42" s="52"/>
      <c r="N42" s="53"/>
      <c r="P42" s="13"/>
      <c r="S42" s="1"/>
      <c r="V42" t="s">
        <v>27</v>
      </c>
      <c r="W42" t="s">
        <v>1</v>
      </c>
      <c r="X42" s="11" t="s">
        <v>12</v>
      </c>
    </row>
    <row r="43" spans="1:24" customFormat="1">
      <c r="A43" s="48"/>
      <c r="B43" s="49"/>
      <c r="C43" s="49"/>
      <c r="D43" s="49"/>
      <c r="E43" s="49"/>
      <c r="F43" s="50"/>
      <c r="G43" s="49"/>
      <c r="H43" s="49"/>
      <c r="I43" s="49"/>
      <c r="J43" s="51"/>
      <c r="K43" s="49"/>
      <c r="L43" s="49"/>
      <c r="M43" s="52"/>
      <c r="N43" s="53"/>
      <c r="P43" s="13"/>
      <c r="S43" s="1"/>
      <c r="V43" t="s">
        <v>26</v>
      </c>
      <c r="W43" t="s">
        <v>1</v>
      </c>
      <c r="X43" s="11" t="s">
        <v>12</v>
      </c>
    </row>
    <row r="44" spans="1:24" customFormat="1">
      <c r="A44" s="48"/>
      <c r="B44" s="49"/>
      <c r="C44" s="49"/>
      <c r="D44" s="49"/>
      <c r="E44" s="49"/>
      <c r="F44" s="50"/>
      <c r="G44" s="49"/>
      <c r="H44" s="49"/>
      <c r="I44" s="49"/>
      <c r="J44" s="51"/>
      <c r="K44" s="49"/>
      <c r="L44" s="49"/>
      <c r="M44" s="52"/>
      <c r="N44" s="53"/>
      <c r="P44" s="13"/>
      <c r="V44" t="s">
        <v>25</v>
      </c>
      <c r="W44" t="s">
        <v>1</v>
      </c>
      <c r="X44" s="11" t="s">
        <v>12</v>
      </c>
    </row>
    <row r="45" spans="1:24" customFormat="1">
      <c r="A45" s="48"/>
      <c r="B45" s="49"/>
      <c r="C45" s="49"/>
      <c r="D45" s="49"/>
      <c r="E45" s="49"/>
      <c r="F45" s="50"/>
      <c r="G45" s="49"/>
      <c r="H45" s="49"/>
      <c r="I45" s="49"/>
      <c r="J45" s="51"/>
      <c r="K45" s="49"/>
      <c r="L45" s="49"/>
      <c r="M45" s="52"/>
      <c r="N45" s="53"/>
      <c r="P45" s="13"/>
      <c r="V45" t="s">
        <v>24</v>
      </c>
      <c r="W45" t="s">
        <v>1</v>
      </c>
      <c r="X45" s="11" t="s">
        <v>12</v>
      </c>
    </row>
    <row r="46" spans="1:24" customFormat="1">
      <c r="A46" s="48"/>
      <c r="B46" s="49"/>
      <c r="C46" s="49"/>
      <c r="D46" s="49"/>
      <c r="E46" s="49"/>
      <c r="F46" s="50"/>
      <c r="G46" s="49"/>
      <c r="H46" s="49"/>
      <c r="I46" s="49"/>
      <c r="J46" s="51"/>
      <c r="K46" s="49"/>
      <c r="L46" s="49"/>
      <c r="M46" s="52"/>
      <c r="N46" s="53"/>
      <c r="P46" s="13"/>
      <c r="V46" t="s">
        <v>23</v>
      </c>
      <c r="W46" t="s">
        <v>1</v>
      </c>
      <c r="X46" s="11" t="s">
        <v>12</v>
      </c>
    </row>
    <row r="47" spans="1:24" customFormat="1">
      <c r="A47" s="48"/>
      <c r="B47" s="49"/>
      <c r="C47" s="49"/>
      <c r="D47" s="49"/>
      <c r="E47" s="49"/>
      <c r="F47" s="50"/>
      <c r="G47" s="49"/>
      <c r="H47" s="49"/>
      <c r="I47" s="49"/>
      <c r="J47" s="51"/>
      <c r="K47" s="49"/>
      <c r="L47" s="49"/>
      <c r="M47" s="52"/>
      <c r="N47" s="53"/>
      <c r="V47" t="s">
        <v>22</v>
      </c>
      <c r="W47" t="s">
        <v>1</v>
      </c>
      <c r="X47" s="11" t="s">
        <v>12</v>
      </c>
    </row>
    <row r="48" spans="1:24" customFormat="1">
      <c r="A48" s="48"/>
      <c r="B48" s="49"/>
      <c r="C48" s="49"/>
      <c r="D48" s="49"/>
      <c r="E48" s="49"/>
      <c r="F48" s="50"/>
      <c r="G48" s="49"/>
      <c r="H48" s="49"/>
      <c r="I48" s="49"/>
      <c r="J48" s="51"/>
      <c r="K48" s="49"/>
      <c r="L48" s="49"/>
      <c r="M48" s="52"/>
      <c r="N48" s="53"/>
      <c r="V48" t="s">
        <v>21</v>
      </c>
      <c r="W48" t="s">
        <v>1</v>
      </c>
      <c r="X48" s="11" t="s">
        <v>12</v>
      </c>
    </row>
    <row r="49" spans="1:24" customFormat="1">
      <c r="A49" s="48"/>
      <c r="B49" s="49"/>
      <c r="C49" s="49"/>
      <c r="D49" s="49"/>
      <c r="E49" s="49"/>
      <c r="F49" s="50"/>
      <c r="G49" s="49"/>
      <c r="H49" s="49"/>
      <c r="I49" s="49"/>
      <c r="J49" s="51"/>
      <c r="K49" s="49"/>
      <c r="L49" s="49"/>
      <c r="M49" s="52"/>
      <c r="N49" s="53"/>
      <c r="V49" t="s">
        <v>20</v>
      </c>
      <c r="W49" t="s">
        <v>1</v>
      </c>
      <c r="X49" s="11" t="s">
        <v>12</v>
      </c>
    </row>
    <row r="50" spans="1:24" customFormat="1">
      <c r="A50" s="48"/>
      <c r="B50" s="49"/>
      <c r="C50" s="49"/>
      <c r="D50" s="49"/>
      <c r="E50" s="49"/>
      <c r="F50" s="50"/>
      <c r="G50" s="49"/>
      <c r="H50" s="49"/>
      <c r="I50" s="49"/>
      <c r="J50" s="51"/>
      <c r="K50" s="49"/>
      <c r="L50" s="49"/>
      <c r="M50" s="52"/>
      <c r="N50" s="53"/>
      <c r="V50" t="s">
        <v>19</v>
      </c>
      <c r="W50" t="s">
        <v>1</v>
      </c>
      <c r="X50" s="11" t="s">
        <v>12</v>
      </c>
    </row>
    <row r="51" spans="1:24" customFormat="1">
      <c r="A51" s="48"/>
      <c r="B51" s="49"/>
      <c r="C51" s="49"/>
      <c r="D51" s="49"/>
      <c r="E51" s="49"/>
      <c r="F51" s="50"/>
      <c r="G51" s="49"/>
      <c r="H51" s="49"/>
      <c r="I51" s="49"/>
      <c r="J51" s="51"/>
      <c r="K51" s="49"/>
      <c r="L51" s="49"/>
      <c r="M51" s="52"/>
      <c r="N51" s="53"/>
      <c r="V51" t="s">
        <v>18</v>
      </c>
      <c r="W51" t="s">
        <v>1</v>
      </c>
      <c r="X51" s="11" t="s">
        <v>12</v>
      </c>
    </row>
    <row r="52" spans="1:24" customFormat="1">
      <c r="A52" s="48"/>
      <c r="B52" s="49"/>
      <c r="C52" s="49"/>
      <c r="D52" s="49"/>
      <c r="E52" s="49"/>
      <c r="F52" s="50"/>
      <c r="G52" s="49"/>
      <c r="H52" s="49"/>
      <c r="I52" s="49"/>
      <c r="J52" s="51"/>
      <c r="K52" s="49"/>
      <c r="L52" s="49"/>
      <c r="M52" s="52"/>
      <c r="N52" s="53"/>
      <c r="V52" t="s">
        <v>17</v>
      </c>
      <c r="W52" t="s">
        <v>1</v>
      </c>
      <c r="X52" s="11" t="s">
        <v>12</v>
      </c>
    </row>
    <row r="53" spans="1:24" customFormat="1">
      <c r="A53" s="48"/>
      <c r="B53" s="49"/>
      <c r="C53" s="49"/>
      <c r="D53" s="49"/>
      <c r="E53" s="49"/>
      <c r="F53" s="50"/>
      <c r="G53" s="49"/>
      <c r="H53" s="49"/>
      <c r="I53" s="49"/>
      <c r="J53" s="51"/>
      <c r="K53" s="49"/>
      <c r="L53" s="49"/>
      <c r="M53" s="52"/>
      <c r="N53" s="53"/>
      <c r="V53" t="s">
        <v>16</v>
      </c>
      <c r="W53" t="s">
        <v>1</v>
      </c>
      <c r="X53" s="11" t="s">
        <v>12</v>
      </c>
    </row>
    <row r="54" spans="1:24" customFormat="1">
      <c r="A54" s="48"/>
      <c r="B54" s="49"/>
      <c r="C54" s="49"/>
      <c r="D54" s="49"/>
      <c r="E54" s="49"/>
      <c r="F54" s="50"/>
      <c r="G54" s="49"/>
      <c r="H54" s="49"/>
      <c r="I54" s="49"/>
      <c r="J54" s="51"/>
      <c r="K54" s="49"/>
      <c r="L54" s="49"/>
      <c r="M54" s="52"/>
      <c r="N54" s="53"/>
      <c r="V54" t="s">
        <v>15</v>
      </c>
      <c r="W54" t="s">
        <v>1</v>
      </c>
      <c r="X54" s="11" t="s">
        <v>12</v>
      </c>
    </row>
    <row r="55" spans="1:24" customFormat="1">
      <c r="A55" s="48"/>
      <c r="B55" s="49"/>
      <c r="C55" s="49"/>
      <c r="D55" s="49"/>
      <c r="E55" s="49"/>
      <c r="F55" s="50"/>
      <c r="G55" s="49"/>
      <c r="H55" s="49"/>
      <c r="I55" s="49"/>
      <c r="J55" s="51"/>
      <c r="K55" s="49"/>
      <c r="L55" s="49"/>
      <c r="M55" s="52"/>
      <c r="N55" s="53"/>
      <c r="V55" t="s">
        <v>14</v>
      </c>
      <c r="W55" t="s">
        <v>1</v>
      </c>
      <c r="X55" s="11" t="s">
        <v>12</v>
      </c>
    </row>
    <row r="56" spans="1:24" customFormat="1">
      <c r="A56" s="48"/>
      <c r="B56" s="49"/>
      <c r="C56" s="49"/>
      <c r="D56" s="49"/>
      <c r="E56" s="49"/>
      <c r="F56" s="50"/>
      <c r="G56" s="49"/>
      <c r="H56" s="49"/>
      <c r="I56" s="49"/>
      <c r="J56" s="51"/>
      <c r="K56" s="49"/>
      <c r="L56" s="49"/>
      <c r="M56" s="52"/>
      <c r="N56" s="53"/>
      <c r="V56" t="s">
        <v>13</v>
      </c>
      <c r="W56" t="s">
        <v>1</v>
      </c>
      <c r="X56" s="11" t="s">
        <v>12</v>
      </c>
    </row>
    <row r="57" spans="1:24" customFormat="1">
      <c r="A57" s="48"/>
      <c r="B57" s="49"/>
      <c r="C57" s="49"/>
      <c r="D57" s="49"/>
      <c r="E57" s="49"/>
      <c r="F57" s="50"/>
      <c r="G57" s="49"/>
      <c r="H57" s="49"/>
      <c r="I57" s="49"/>
      <c r="J57" s="51"/>
      <c r="K57" s="49"/>
      <c r="L57" s="49"/>
      <c r="M57" s="52"/>
      <c r="N57" s="53"/>
      <c r="V57" s="1"/>
      <c r="X57" s="11"/>
    </row>
    <row r="58" spans="1:24" customFormat="1">
      <c r="A58" s="48"/>
      <c r="B58" s="49"/>
      <c r="C58" s="49"/>
      <c r="D58" s="49"/>
      <c r="E58" s="49"/>
      <c r="F58" s="50"/>
      <c r="G58" s="49"/>
      <c r="H58" s="49"/>
      <c r="I58" s="49"/>
      <c r="J58" s="51"/>
      <c r="K58" s="49"/>
      <c r="L58" s="49"/>
      <c r="M58" s="52"/>
      <c r="N58" s="53"/>
      <c r="V58" t="s">
        <v>11</v>
      </c>
      <c r="W58" t="s">
        <v>1</v>
      </c>
      <c r="X58" s="11" t="s">
        <v>5</v>
      </c>
    </row>
    <row r="59" spans="1:24" customFormat="1">
      <c r="A59" s="48"/>
      <c r="B59" s="49"/>
      <c r="C59" s="49"/>
      <c r="D59" s="49"/>
      <c r="E59" s="49"/>
      <c r="F59" s="50"/>
      <c r="G59" s="49"/>
      <c r="H59" s="49"/>
      <c r="I59" s="49"/>
      <c r="J59" s="51"/>
      <c r="K59" s="49"/>
      <c r="L59" s="49"/>
      <c r="M59" s="52"/>
      <c r="N59" s="53"/>
      <c r="V59" t="s">
        <v>10</v>
      </c>
      <c r="W59" t="s">
        <v>1</v>
      </c>
      <c r="X59" s="11" t="s">
        <v>5</v>
      </c>
    </row>
    <row r="60" spans="1:24" customFormat="1">
      <c r="A60" s="48"/>
      <c r="B60" s="49"/>
      <c r="C60" s="49"/>
      <c r="D60" s="49"/>
      <c r="E60" s="49"/>
      <c r="F60" s="50"/>
      <c r="G60" s="49"/>
      <c r="H60" s="49"/>
      <c r="I60" s="49"/>
      <c r="J60" s="51"/>
      <c r="K60" s="49"/>
      <c r="L60" s="49"/>
      <c r="M60" s="52"/>
      <c r="N60" s="53"/>
      <c r="V60" t="s">
        <v>9</v>
      </c>
      <c r="W60" t="s">
        <v>1</v>
      </c>
      <c r="X60" s="11" t="s">
        <v>5</v>
      </c>
    </row>
    <row r="61" spans="1:24" customFormat="1">
      <c r="A61" s="48"/>
      <c r="B61" s="49"/>
      <c r="C61" s="49"/>
      <c r="D61" s="49"/>
      <c r="E61" s="49"/>
      <c r="F61" s="50"/>
      <c r="G61" s="49"/>
      <c r="H61" s="49"/>
      <c r="I61" s="49"/>
      <c r="J61" s="51"/>
      <c r="K61" s="49"/>
      <c r="L61" s="49"/>
      <c r="M61" s="52"/>
      <c r="N61" s="53"/>
      <c r="V61" t="s">
        <v>8</v>
      </c>
      <c r="W61" t="s">
        <v>1</v>
      </c>
      <c r="X61" s="11" t="s">
        <v>5</v>
      </c>
    </row>
    <row r="62" spans="1:24" customFormat="1">
      <c r="A62" s="48"/>
      <c r="B62" s="49"/>
      <c r="C62" s="49"/>
      <c r="D62" s="49"/>
      <c r="E62" s="49"/>
      <c r="F62" s="50"/>
      <c r="G62" s="49"/>
      <c r="H62" s="49"/>
      <c r="I62" s="49"/>
      <c r="J62" s="51"/>
      <c r="K62" s="49"/>
      <c r="L62" s="49"/>
      <c r="M62" s="52"/>
      <c r="N62" s="53"/>
      <c r="V62" t="s">
        <v>7</v>
      </c>
      <c r="W62" t="s">
        <v>1</v>
      </c>
      <c r="X62" s="11" t="s">
        <v>5</v>
      </c>
    </row>
    <row r="63" spans="1:24" customFormat="1">
      <c r="A63" s="48"/>
      <c r="B63" s="49"/>
      <c r="C63" s="49"/>
      <c r="D63" s="49"/>
      <c r="E63" s="49"/>
      <c r="F63" s="50"/>
      <c r="G63" s="49"/>
      <c r="H63" s="49"/>
      <c r="I63" s="49"/>
      <c r="J63" s="51"/>
      <c r="K63" s="49"/>
      <c r="L63" s="49"/>
      <c r="M63" s="52"/>
      <c r="N63" s="53"/>
      <c r="V63" t="s">
        <v>6</v>
      </c>
      <c r="W63" t="s">
        <v>1</v>
      </c>
      <c r="X63" s="11" t="s">
        <v>5</v>
      </c>
    </row>
    <row r="64" spans="1:24" customFormat="1">
      <c r="A64" s="48"/>
      <c r="B64" s="49"/>
      <c r="C64" s="49"/>
      <c r="D64" s="49"/>
      <c r="E64" s="49"/>
      <c r="F64" s="50"/>
      <c r="G64" s="49"/>
      <c r="H64" s="49"/>
      <c r="I64" s="49"/>
      <c r="J64" s="51"/>
      <c r="K64" s="49"/>
      <c r="L64" s="49"/>
      <c r="M64" s="52"/>
      <c r="N64" s="53"/>
      <c r="X64" s="11"/>
    </row>
    <row r="65" spans="1:24" customFormat="1">
      <c r="A65" s="48"/>
      <c r="B65" s="49"/>
      <c r="C65" s="49"/>
      <c r="D65" s="49"/>
      <c r="E65" s="49"/>
      <c r="F65" s="50"/>
      <c r="G65" s="49"/>
      <c r="H65" s="49"/>
      <c r="I65" s="49"/>
      <c r="J65" s="51"/>
      <c r="K65" s="49"/>
      <c r="L65" s="49"/>
      <c r="M65" s="52"/>
      <c r="N65" s="53"/>
      <c r="V65" t="s">
        <v>4</v>
      </c>
      <c r="W65" t="s">
        <v>1</v>
      </c>
      <c r="X65" s="11" t="s">
        <v>0</v>
      </c>
    </row>
    <row r="66" spans="1:24" customFormat="1">
      <c r="A66" s="48"/>
      <c r="B66" s="49"/>
      <c r="C66" s="49"/>
      <c r="D66" s="49"/>
      <c r="E66" s="49"/>
      <c r="F66" s="50"/>
      <c r="G66" s="49"/>
      <c r="H66" s="49"/>
      <c r="I66" s="49"/>
      <c r="J66" s="51"/>
      <c r="K66" s="49"/>
      <c r="L66" s="49"/>
      <c r="M66" s="52"/>
      <c r="N66" s="53"/>
      <c r="V66" t="s">
        <v>3</v>
      </c>
      <c r="W66" t="s">
        <v>1</v>
      </c>
      <c r="X66" s="11" t="s">
        <v>0</v>
      </c>
    </row>
    <row r="67" spans="1:24" customFormat="1">
      <c r="A67" s="48"/>
      <c r="B67" s="49"/>
      <c r="C67" s="49"/>
      <c r="D67" s="49"/>
      <c r="E67" s="49"/>
      <c r="F67" s="50"/>
      <c r="G67" s="49"/>
      <c r="H67" s="49"/>
      <c r="I67" s="49"/>
      <c r="J67" s="51"/>
      <c r="K67" s="49"/>
      <c r="L67" s="49"/>
      <c r="M67" s="52"/>
      <c r="N67" s="53"/>
      <c r="V67" t="s">
        <v>2</v>
      </c>
      <c r="W67" t="s">
        <v>1</v>
      </c>
      <c r="X67" s="11" t="s">
        <v>0</v>
      </c>
    </row>
  </sheetData>
  <dataConsolidate/>
  <mergeCells count="1">
    <mergeCell ref="G1:H1"/>
  </mergeCells>
  <dataValidations count="4">
    <dataValidation type="list" allowBlank="1" showInputMessage="1" showErrorMessage="1" sqref="J3:J16">
      <formula1>$V$3:$V$67</formula1>
    </dataValidation>
    <dataValidation type="list" allowBlank="1" showInputMessage="1" showErrorMessage="1" sqref="C3:C16">
      <formula1>$U$3:$U$4</formula1>
    </dataValidation>
    <dataValidation type="list" allowBlank="1" showInputMessage="1" showErrorMessage="1" sqref="A3:A16">
      <formula1>$P$3:$P$33</formula1>
    </dataValidation>
    <dataValidation type="list" allowBlank="1" showInputMessage="1" showErrorMessage="1" sqref="F3:F16">
      <formula1>$S$3:$S$36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B2:R12"/>
  <sheetViews>
    <sheetView tabSelected="1" topLeftCell="F1" workbookViewId="0">
      <selection activeCell="L6" sqref="L6"/>
    </sheetView>
  </sheetViews>
  <sheetFormatPr defaultRowHeight="15"/>
  <cols>
    <col min="2" max="2" width="13.85546875" customWidth="1"/>
    <col min="4" max="4" width="18.140625" bestFit="1" customWidth="1"/>
    <col min="5" max="5" width="8" bestFit="1" customWidth="1"/>
    <col min="6" max="6" width="8.5703125" bestFit="1" customWidth="1"/>
    <col min="13" max="13" width="12.140625" bestFit="1" customWidth="1"/>
    <col min="14" max="14" width="12.5703125" customWidth="1"/>
    <col min="15" max="15" width="7.42578125" customWidth="1"/>
    <col min="16" max="16" width="11.42578125" customWidth="1"/>
    <col min="17" max="17" width="11.5703125" bestFit="1" customWidth="1"/>
    <col min="18" max="18" width="10.7109375" bestFit="1" customWidth="1"/>
  </cols>
  <sheetData>
    <row r="2" spans="2:18">
      <c r="B2" s="22" t="s">
        <v>110</v>
      </c>
      <c r="C2" s="23" t="s">
        <v>109</v>
      </c>
      <c r="D2" s="24" t="s">
        <v>72</v>
      </c>
      <c r="E2" s="25"/>
      <c r="F2" s="24"/>
      <c r="G2" s="24"/>
      <c r="H2" s="24"/>
    </row>
    <row r="3" spans="2:18">
      <c r="B3" s="22" t="s">
        <v>111</v>
      </c>
      <c r="C3" s="23" t="s">
        <v>109</v>
      </c>
      <c r="D3" s="26">
        <v>41365</v>
      </c>
      <c r="E3" s="22"/>
      <c r="F3" s="22"/>
      <c r="G3" s="22"/>
      <c r="H3" s="22"/>
    </row>
    <row r="4" spans="2:18">
      <c r="B4" s="22"/>
      <c r="C4" s="23"/>
      <c r="D4" s="27"/>
      <c r="E4" s="22"/>
      <c r="F4" s="24"/>
      <c r="G4" s="24"/>
      <c r="H4" s="24"/>
    </row>
    <row r="5" spans="2:18">
      <c r="B5" s="39" t="s">
        <v>112</v>
      </c>
      <c r="C5" s="39" t="s">
        <v>96</v>
      </c>
      <c r="D5" s="28" t="s">
        <v>106</v>
      </c>
      <c r="E5" s="28" t="s">
        <v>106</v>
      </c>
      <c r="F5" s="39" t="s">
        <v>113</v>
      </c>
      <c r="P5" s="66" t="s">
        <v>119</v>
      </c>
    </row>
    <row r="6" spans="2:18">
      <c r="B6" s="40"/>
      <c r="C6" s="40"/>
      <c r="D6" s="29" t="s">
        <v>114</v>
      </c>
      <c r="E6" s="29" t="s">
        <v>115</v>
      </c>
      <c r="F6" s="40"/>
      <c r="M6" s="66" t="s">
        <v>98</v>
      </c>
      <c r="N6" s="66" t="s">
        <v>105</v>
      </c>
      <c r="O6" s="66" t="s">
        <v>96</v>
      </c>
      <c r="P6" t="s">
        <v>118</v>
      </c>
      <c r="Q6" t="s">
        <v>120</v>
      </c>
      <c r="R6" t="s">
        <v>121</v>
      </c>
    </row>
    <row r="7" spans="2:18">
      <c r="B7" s="30">
        <f>D3</f>
        <v>41365</v>
      </c>
      <c r="C7" s="31" t="s">
        <v>90</v>
      </c>
      <c r="D7" s="32">
        <f>'OH Rent'!G3</f>
        <v>123.3</v>
      </c>
      <c r="E7" s="32">
        <f>'OH Rent'!H4</f>
        <v>125.3</v>
      </c>
      <c r="F7" s="32">
        <f>E7-D7</f>
        <v>2</v>
      </c>
      <c r="H7" t="s">
        <v>116</v>
      </c>
      <c r="M7" t="s">
        <v>72</v>
      </c>
      <c r="N7" s="71">
        <v>41365</v>
      </c>
      <c r="O7" t="s">
        <v>90</v>
      </c>
      <c r="P7" s="67">
        <v>123.3</v>
      </c>
      <c r="Q7" s="67">
        <v>125.3</v>
      </c>
      <c r="R7" s="67">
        <v>2</v>
      </c>
    </row>
    <row r="8" spans="2:18">
      <c r="B8" s="33">
        <f>B7</f>
        <v>41365</v>
      </c>
      <c r="C8" s="34" t="s">
        <v>86</v>
      </c>
      <c r="D8" s="35">
        <f>'OH Rent'!G9</f>
        <v>125.3</v>
      </c>
      <c r="E8" s="35">
        <f>'OH Rent'!H10</f>
        <v>134.30000000000001</v>
      </c>
      <c r="F8" s="35">
        <f t="shared" ref="F8:F10" si="0">E8-D8</f>
        <v>9.0000000000000142</v>
      </c>
      <c r="O8" t="s">
        <v>86</v>
      </c>
      <c r="P8" s="67">
        <v>125.3</v>
      </c>
      <c r="Q8" s="67">
        <v>134.30000000000001</v>
      </c>
      <c r="R8" s="67">
        <v>9.0000000000000142</v>
      </c>
    </row>
    <row r="9" spans="2:18">
      <c r="B9" s="30">
        <f>B7+1</f>
        <v>41366</v>
      </c>
      <c r="C9" s="31" t="s">
        <v>90</v>
      </c>
      <c r="D9" s="32">
        <f>'OH Rent'!G13</f>
        <v>134.30000000000001</v>
      </c>
      <c r="E9" s="32">
        <f>'OH Rent'!H14</f>
        <v>143.30000000000001</v>
      </c>
      <c r="F9" s="32">
        <f t="shared" si="0"/>
        <v>9</v>
      </c>
      <c r="N9" s="71">
        <v>41366</v>
      </c>
      <c r="O9" t="s">
        <v>90</v>
      </c>
      <c r="P9" s="67">
        <v>134.30000000000001</v>
      </c>
      <c r="Q9" s="67">
        <v>143.30000000000001</v>
      </c>
      <c r="R9" s="67">
        <v>9</v>
      </c>
    </row>
    <row r="10" spans="2:18">
      <c r="B10" s="33">
        <f>B9</f>
        <v>41366</v>
      </c>
      <c r="C10" s="34" t="s">
        <v>86</v>
      </c>
      <c r="D10" s="35">
        <f>'OH Rent'!G16</f>
        <v>143.30000000000001</v>
      </c>
      <c r="E10" s="35">
        <f>'OH Rent'!H15</f>
        <v>143.30000000000001</v>
      </c>
      <c r="F10" s="35">
        <f t="shared" si="0"/>
        <v>0</v>
      </c>
      <c r="O10" t="s">
        <v>86</v>
      </c>
      <c r="P10" s="67">
        <v>143.30000000000001</v>
      </c>
      <c r="Q10" s="67">
        <v>143.30000000000001</v>
      </c>
      <c r="R10" s="67">
        <v>0</v>
      </c>
    </row>
    <row r="11" spans="2:18">
      <c r="B11" s="30">
        <f>B9+1</f>
        <v>41367</v>
      </c>
      <c r="C11" s="31" t="s">
        <v>90</v>
      </c>
      <c r="D11" s="32"/>
      <c r="E11" s="32"/>
      <c r="F11" s="32">
        <f t="shared" ref="F11" si="1">E11-D11</f>
        <v>0</v>
      </c>
    </row>
    <row r="12" spans="2:18">
      <c r="B12" s="33">
        <f>B11</f>
        <v>41367</v>
      </c>
      <c r="C12" s="34" t="s">
        <v>86</v>
      </c>
      <c r="D12" s="35" t="e">
        <f>'OH Rent'!#REF!</f>
        <v>#REF!</v>
      </c>
      <c r="E12" s="35" t="e">
        <f>'OH Rent'!#REF!</f>
        <v>#REF!</v>
      </c>
      <c r="F12" s="35"/>
    </row>
  </sheetData>
  <mergeCells count="3">
    <mergeCell ref="B5:B6"/>
    <mergeCell ref="C5:C6"/>
    <mergeCell ref="F5:F6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OH Rent</vt:lpstr>
      <vt:lpstr>SUMMARY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</dc:creator>
  <cp:lastModifiedBy>Kid</cp:lastModifiedBy>
  <dcterms:created xsi:type="dcterms:W3CDTF">2013-11-23T05:24:40Z</dcterms:created>
  <dcterms:modified xsi:type="dcterms:W3CDTF">2013-11-23T11:10:55Z</dcterms:modified>
</cp:coreProperties>
</file>