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 activeTab="1"/>
  </bookViews>
  <sheets>
    <sheet name="01" sheetId="1" r:id="rId1"/>
    <sheet name="Fixed" sheetId="2" r:id="rId2"/>
  </sheets>
  <definedNames>
    <definedName name="_xlnm._FilterDatabase" localSheetId="1" hidden="1">Fixed!#REF!</definedName>
    <definedName name="Angka_01">#REF!</definedName>
    <definedName name="Angka_01_5">#REF!</definedName>
    <definedName name="Angka_02">#REF!</definedName>
    <definedName name="Angka_02_5">#REF!</definedName>
    <definedName name="Angka_03">#REF!</definedName>
    <definedName name="Angka_03_5">#REF!</definedName>
    <definedName name="Angka_04">#REF!</definedName>
    <definedName name="Angka_04_5">#REF!</definedName>
    <definedName name="Angka_05">#REF!</definedName>
    <definedName name="Angka_05_5">#REF!</definedName>
    <definedName name="Angka_06">#REF!</definedName>
    <definedName name="Angka_06_5">#REF!</definedName>
    <definedName name="Angka_07">#REF!</definedName>
    <definedName name="Angka_07_5">#REF!</definedName>
    <definedName name="Angka_08">#REF!</definedName>
    <definedName name="Angka_08_5">#REF!</definedName>
    <definedName name="Angka_09">#REF!</definedName>
    <definedName name="Angka_09_5">#REF!</definedName>
    <definedName name="Angka_10">#REF!</definedName>
    <definedName name="Angka_10_5">#REF!</definedName>
    <definedName name="Angka_11">#REF!</definedName>
    <definedName name="Angka_11_5">#REF!</definedName>
    <definedName name="Angka_12">#REF!</definedName>
    <definedName name="Angka_12_5">#REF!</definedName>
    <definedName name="Angka_13">#REF!</definedName>
    <definedName name="Angka_13_5">#REF!</definedName>
    <definedName name="Angka_14">#REF!</definedName>
    <definedName name="Angka_14_5">#REF!</definedName>
    <definedName name="Angka_15">#REF!</definedName>
    <definedName name="Angka_15_5">#REF!</definedName>
    <definedName name="Angka_16">#REF!</definedName>
    <definedName name="Angka_16_5">#REF!</definedName>
    <definedName name="Angka_17">#REF!</definedName>
    <definedName name="Angka_17_5">#REF!</definedName>
    <definedName name="Angka_18">#REF!</definedName>
    <definedName name="Angka_18_5">#REF!</definedName>
    <definedName name="Angka_19">#REF!</definedName>
    <definedName name="Angka_19_5">#REF!</definedName>
    <definedName name="Angka_20">#REF!</definedName>
    <definedName name="Angka_20_5">#REF!</definedName>
    <definedName name="Angka_21">#REF!</definedName>
    <definedName name="Angka_21_5">#REF!</definedName>
    <definedName name="Angka_22">#REF!</definedName>
    <definedName name="Angka_22_5">#REF!</definedName>
    <definedName name="Angka_23">#REF!</definedName>
    <definedName name="Angka_23_5">#REF!</definedName>
    <definedName name="Angka_24">#REF!</definedName>
    <definedName name="Angka_24_5">#REF!</definedName>
    <definedName name="Angka_25">#REF!</definedName>
    <definedName name="Angka_25_5">#REF!</definedName>
    <definedName name="Angka_26">#REF!</definedName>
    <definedName name="Angka_26_5">#REF!</definedName>
    <definedName name="BatasBiayaJabatan">#REF!</definedName>
    <definedName name="BatasBiayaJabatan_5">#REF!</definedName>
    <definedName name="BatasBiayaPensiun">#REF!</definedName>
    <definedName name="BatasBiayaPensiun_5">#REF!</definedName>
    <definedName name="Daftar_PTKP">#REF!</definedName>
    <definedName name="Daftar_PTKP_5">#REF!</definedName>
    <definedName name="MasaPenghasilanAkhir">#REF!</definedName>
    <definedName name="MasaPenghasilanAkhir_5">#REF!</definedName>
    <definedName name="MasaPenghasilanAwal">#REF!</definedName>
    <definedName name="MasaPenghasilanAwal_5">#REF!</definedName>
    <definedName name="_xlnm.Print_Area" localSheetId="1">Fixed!$B$5:$R$47</definedName>
    <definedName name="Status_Karyawan">#REF!</definedName>
    <definedName name="Status_Karyawan_5">#REF!</definedName>
    <definedName name="Total_Pengurangan">#REF!</definedName>
    <definedName name="Total_Pengurangan_5">#REF!</definedName>
  </definedNames>
  <calcPr calcId="144525" iterate="1"/>
</workbook>
</file>

<file path=xl/calcChain.xml><?xml version="1.0" encoding="utf-8"?>
<calcChain xmlns="http://schemas.openxmlformats.org/spreadsheetml/2006/main">
  <c r="H18" i="1" l="1"/>
  <c r="H19" i="1"/>
  <c r="H20" i="1"/>
  <c r="H15" i="1"/>
  <c r="H16" i="1"/>
  <c r="H17" i="1"/>
  <c r="S14" i="1"/>
  <c r="H14" i="1" l="1"/>
  <c r="Q55" i="1" l="1"/>
  <c r="M55" i="1"/>
  <c r="K55" i="1"/>
  <c r="J55" i="1"/>
  <c r="I55" i="1"/>
  <c r="G55" i="1"/>
  <c r="S53" i="1"/>
  <c r="F53" i="1" s="1"/>
  <c r="S52" i="1"/>
  <c r="S51" i="1"/>
  <c r="F51" i="1" s="1"/>
  <c r="S50" i="1"/>
  <c r="F50" i="1" s="1"/>
  <c r="S49" i="1"/>
  <c r="F49" i="1" s="1"/>
  <c r="S48" i="1"/>
  <c r="F48" i="1" s="1"/>
  <c r="S47" i="1"/>
  <c r="F47" i="1" s="1"/>
  <c r="S46" i="1"/>
  <c r="F46" i="1" s="1"/>
  <c r="S45" i="1"/>
  <c r="F45" i="1" s="1"/>
  <c r="S44" i="1"/>
  <c r="F44" i="1" s="1"/>
  <c r="S43" i="1"/>
  <c r="F43" i="1" s="1"/>
  <c r="S42" i="1"/>
  <c r="F42" i="1" s="1"/>
  <c r="S41" i="1"/>
  <c r="F41" i="1" s="1"/>
  <c r="S40" i="1"/>
  <c r="F40" i="1" s="1"/>
  <c r="S39" i="1"/>
  <c r="F39" i="1" s="1"/>
  <c r="S38" i="1"/>
  <c r="F38" i="1" s="1"/>
  <c r="S37" i="1"/>
  <c r="F37" i="1" s="1"/>
  <c r="S36" i="1"/>
  <c r="F36" i="1" s="1"/>
  <c r="S35" i="1"/>
  <c r="F35" i="1" s="1"/>
  <c r="S34" i="1"/>
  <c r="F34" i="1" s="1"/>
  <c r="S33" i="1"/>
  <c r="F33" i="1" s="1"/>
  <c r="S32" i="1"/>
  <c r="F32" i="1" s="1"/>
  <c r="S31" i="1"/>
  <c r="F31" i="1" s="1"/>
  <c r="S30" i="1"/>
  <c r="F30" i="1" s="1"/>
  <c r="S29" i="1"/>
  <c r="F29" i="1" s="1"/>
  <c r="S28" i="1"/>
  <c r="F28" i="1" s="1"/>
  <c r="S27" i="1"/>
  <c r="F27" i="1" s="1"/>
  <c r="S26" i="1"/>
  <c r="F26" i="1" s="1"/>
  <c r="S25" i="1"/>
  <c r="F25" i="1" s="1"/>
  <c r="S24" i="1"/>
  <c r="F24" i="1" s="1"/>
  <c r="S23" i="1"/>
  <c r="F23" i="1" s="1"/>
  <c r="S22" i="1"/>
  <c r="F22" i="1" s="1"/>
  <c r="S21" i="1"/>
  <c r="F21" i="1" s="1"/>
  <c r="S20" i="1"/>
  <c r="F20" i="1" s="1"/>
  <c r="S19" i="1"/>
  <c r="F19" i="1" s="1"/>
  <c r="S18" i="1"/>
  <c r="F18" i="1" s="1"/>
  <c r="S17" i="1"/>
  <c r="F17" i="1" s="1"/>
  <c r="S16" i="1"/>
  <c r="F16" i="1" s="1"/>
  <c r="S15" i="1"/>
  <c r="F1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F14" i="1"/>
  <c r="F52" i="1" l="1"/>
  <c r="L52" i="1" l="1"/>
  <c r="N52" i="1" s="1"/>
  <c r="L47" i="1"/>
  <c r="L43" i="1"/>
  <c r="N43" i="1" s="1"/>
  <c r="L51" i="1"/>
  <c r="L36" i="1"/>
  <c r="L39" i="1"/>
  <c r="N47" i="1" l="1"/>
  <c r="L49" i="1"/>
  <c r="N49" i="1" s="1"/>
  <c r="L46" i="1"/>
  <c r="L45" i="1"/>
  <c r="N45" i="1" s="1"/>
  <c r="R43" i="1"/>
  <c r="L22" i="1"/>
  <c r="N22" i="1" s="1"/>
  <c r="L30" i="1"/>
  <c r="N30" i="1" s="1"/>
  <c r="L16" i="1"/>
  <c r="L17" i="1"/>
  <c r="N17" i="1" s="1"/>
  <c r="L41" i="1"/>
  <c r="N41" i="1" s="1"/>
  <c r="L48" i="1"/>
  <c r="N48" i="1" s="1"/>
  <c r="L19" i="1"/>
  <c r="N19" i="1" s="1"/>
  <c r="L27" i="1"/>
  <c r="N27" i="1" s="1"/>
  <c r="L42" i="1"/>
  <c r="N42" i="1" s="1"/>
  <c r="L21" i="1"/>
  <c r="N21" i="1" s="1"/>
  <c r="L38" i="1"/>
  <c r="L44" i="1"/>
  <c r="L24" i="1"/>
  <c r="N24" i="1" s="1"/>
  <c r="L28" i="1"/>
  <c r="N28" i="1" s="1"/>
  <c r="L33" i="1"/>
  <c r="R47" i="1"/>
  <c r="F55" i="1"/>
  <c r="L14" i="1"/>
  <c r="R52" i="1"/>
  <c r="L50" i="1"/>
  <c r="L40" i="1"/>
  <c r="N51" i="1"/>
  <c r="L15" i="1"/>
  <c r="L23" i="1"/>
  <c r="L53" i="1"/>
  <c r="L29" i="1"/>
  <c r="L31" i="1"/>
  <c r="H55" i="1"/>
  <c r="L35" i="1"/>
  <c r="L37" i="1"/>
  <c r="L34" i="1"/>
  <c r="L20" i="1"/>
  <c r="N36" i="1"/>
  <c r="L25" i="1"/>
  <c r="L32" i="1"/>
  <c r="L18" i="1"/>
  <c r="L26" i="1"/>
  <c r="N39" i="1"/>
  <c r="N46" i="1" l="1"/>
  <c r="R49" i="1"/>
  <c r="R22" i="1"/>
  <c r="N38" i="1"/>
  <c r="R45" i="1"/>
  <c r="N33" i="1"/>
  <c r="R27" i="1"/>
  <c r="N44" i="1"/>
  <c r="R42" i="1"/>
  <c r="R17" i="1"/>
  <c r="R19" i="1"/>
  <c r="N16" i="1"/>
  <c r="R41" i="1"/>
  <c r="R21" i="1"/>
  <c r="R48" i="1"/>
  <c r="R28" i="1"/>
  <c r="R24" i="1"/>
  <c r="N18" i="1"/>
  <c r="N31" i="1"/>
  <c r="N53" i="1"/>
  <c r="N50" i="1"/>
  <c r="R44" i="1"/>
  <c r="R39" i="1"/>
  <c r="N32" i="1"/>
  <c r="N20" i="1"/>
  <c r="N29" i="1"/>
  <c r="N23" i="1"/>
  <c r="N40" i="1"/>
  <c r="R46" i="1"/>
  <c r="N25" i="1"/>
  <c r="N34" i="1"/>
  <c r="N35" i="1"/>
  <c r="N15" i="1"/>
  <c r="R38" i="1"/>
  <c r="R16" i="1"/>
  <c r="N26" i="1"/>
  <c r="R33" i="1"/>
  <c r="R36" i="1"/>
  <c r="N37" i="1"/>
  <c r="R51" i="1"/>
  <c r="R30" i="1"/>
  <c r="L55" i="1"/>
  <c r="N14" i="1"/>
  <c r="N55" i="1" l="1"/>
  <c r="R35" i="1"/>
  <c r="R25" i="1"/>
  <c r="R20" i="1"/>
  <c r="R50" i="1"/>
  <c r="R18" i="1"/>
  <c r="R37" i="1"/>
  <c r="R26" i="1"/>
  <c r="R15" i="1"/>
  <c r="R34" i="1"/>
  <c r="R40" i="1"/>
  <c r="R29" i="1"/>
  <c r="R32" i="1"/>
  <c r="R31" i="1"/>
  <c r="R23" i="1"/>
  <c r="R53" i="1"/>
  <c r="R14" i="1"/>
  <c r="R55" i="1" l="1"/>
</calcChain>
</file>

<file path=xl/comments1.xml><?xml version="1.0" encoding="utf-8"?>
<comments xmlns="http://schemas.openxmlformats.org/spreadsheetml/2006/main">
  <authors>
    <author>Faisal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Gaji bagi karyawan yang aktif, pensiun buat yang udah pensiun, JHT/THT buat yang JHT/THT dibayarkan berkala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PPh 21 yang ditanggung Perusahaan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Tunjangan lainnya misalnya perumahan, transport, dll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Honor yang diberikan atas pekerjaan tertentu(biasanya bukan pegawai) termasuk honor ke dewan komisaris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Premi asuransi yang dibayarkan oleh perusahaan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Natura yang dibayarkan oleh bukan Wajib Pajak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Tantiem/Bonus/Gratifikasi/Jasa Produksi/THR yang sifatnya tidak rutin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Biaya Jabatan atas Penghasilan Rutin (jumlah ayang ada di kolom 13)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Faisal:</t>
        </r>
        <r>
          <rPr>
            <sz val="9"/>
            <color indexed="81"/>
            <rFont val="Tahoma"/>
            <family val="2"/>
          </rPr>
          <t xml:space="preserve">
Biaya jabatan atas penghasilan tidak rutin(kolom 14)</t>
        </r>
      </text>
    </comment>
    <comment ref="Q7" authorId="0">
      <text>
        <r>
          <rPr>
            <b/>
            <sz val="10"/>
            <color indexed="81"/>
            <rFont val="Tahoma"/>
            <family val="2"/>
          </rPr>
          <t>Faisal:</t>
        </r>
        <r>
          <rPr>
            <sz val="10"/>
            <color indexed="81"/>
            <rFont val="Tahoma"/>
            <family val="2"/>
          </rPr>
          <t xml:space="preserve">
Iuran JHT/THT yang dibayarkan ke Dana Pensiun/Jamsosotek</t>
        </r>
      </text>
    </comment>
  </commentList>
</comments>
</file>

<file path=xl/sharedStrings.xml><?xml version="1.0" encoding="utf-8"?>
<sst xmlns="http://schemas.openxmlformats.org/spreadsheetml/2006/main" count="143" uniqueCount="96">
  <si>
    <t>Nama</t>
  </si>
  <si>
    <t>NPWP</t>
  </si>
  <si>
    <t>Alamat</t>
  </si>
  <si>
    <t>Masa Pajak</t>
  </si>
  <si>
    <t>No.</t>
  </si>
  <si>
    <t>Nama Pegawai</t>
  </si>
  <si>
    <t>NIK</t>
  </si>
  <si>
    <t>Penghasilan Bruto</t>
  </si>
  <si>
    <t>Pengurangan</t>
  </si>
  <si>
    <t>Gaji/Pensiun/</t>
  </si>
  <si>
    <t>Tunjangan PPh</t>
  </si>
  <si>
    <t>Tunj. Lainnya</t>
  </si>
  <si>
    <t>Honorarium &amp;</t>
  </si>
  <si>
    <t>Premi Asruransi</t>
  </si>
  <si>
    <t>Natura yg</t>
  </si>
  <si>
    <t>Jumlah</t>
  </si>
  <si>
    <t>Tant, Bonus</t>
  </si>
  <si>
    <t>By Jabatan/</t>
  </si>
  <si>
    <t>Iuran Pensiun</t>
  </si>
  <si>
    <t>THT/JHT</t>
  </si>
  <si>
    <t>Imb. Sejenis</t>
  </si>
  <si>
    <t xml:space="preserve">yg dibayar </t>
  </si>
  <si>
    <t>Objek PPh 21</t>
  </si>
  <si>
    <t>9 s.d. 14</t>
  </si>
  <si>
    <t>Grat., Jasa-</t>
  </si>
  <si>
    <t>By Pensiun</t>
  </si>
  <si>
    <t>/Iuran THT</t>
  </si>
  <si>
    <t>pemberi kerja</t>
  </si>
  <si>
    <t>Prod, THR</t>
  </si>
  <si>
    <t>atas angka 15</t>
  </si>
  <si>
    <t>atas angka 16</t>
  </si>
  <si>
    <t>2a</t>
  </si>
  <si>
    <t>Match</t>
  </si>
  <si>
    <t>PT GUNDAL GANDUL</t>
  </si>
  <si>
    <t>01.234.567.8.910.000</t>
  </si>
  <si>
    <t>Jalan-jalan</t>
  </si>
  <si>
    <t>NO</t>
  </si>
  <si>
    <t>N a m e</t>
  </si>
  <si>
    <t>Perincian Penghasilan</t>
  </si>
  <si>
    <t>Gaji Pokok</t>
  </si>
  <si>
    <t xml:space="preserve"> T.Jabatan</t>
  </si>
  <si>
    <t>Insentif</t>
  </si>
  <si>
    <t>U. Map</t>
  </si>
  <si>
    <t xml:space="preserve">T. Kehadiran </t>
  </si>
  <si>
    <t>T. Makan</t>
  </si>
  <si>
    <t>T. Plus</t>
  </si>
  <si>
    <t>T. Lain-lain</t>
  </si>
  <si>
    <t>T. Lembur</t>
  </si>
  <si>
    <t>Asuransi</t>
  </si>
  <si>
    <t>Jamsostek</t>
  </si>
  <si>
    <t>Absensi</t>
  </si>
  <si>
    <t>Telat</t>
  </si>
  <si>
    <t>BPJS Kesehatan</t>
  </si>
  <si>
    <t xml:space="preserve"> </t>
  </si>
  <si>
    <t>T o t a l</t>
  </si>
  <si>
    <t>Maggie A001</t>
  </si>
  <si>
    <t>Maggie A002</t>
  </si>
  <si>
    <t>Maggie A003</t>
  </si>
  <si>
    <t>Maggie A004</t>
  </si>
  <si>
    <t>Maggie A005</t>
  </si>
  <si>
    <t>Maggie A006</t>
  </si>
  <si>
    <t>Maggie A007</t>
  </si>
  <si>
    <t>Maggie A008</t>
  </si>
  <si>
    <t>Maggie A009</t>
  </si>
  <si>
    <t>Maggie A010</t>
  </si>
  <si>
    <t>Maggie A011</t>
  </si>
  <si>
    <t>Maggie A012</t>
  </si>
  <si>
    <t>Maggie A013</t>
  </si>
  <si>
    <t>Maggie A014</t>
  </si>
  <si>
    <t>Maggie A015</t>
  </si>
  <si>
    <t>Maggie A016</t>
  </si>
  <si>
    <t>Maggie A017</t>
  </si>
  <si>
    <t>Maggie A018</t>
  </si>
  <si>
    <t>Maggie A019</t>
  </si>
  <si>
    <t>Maggie A020</t>
  </si>
  <si>
    <t>Maggie A021</t>
  </si>
  <si>
    <t>Maggie A022</t>
  </si>
  <si>
    <t>Maggie A023</t>
  </si>
  <si>
    <t>Maggie A024</t>
  </si>
  <si>
    <t>Maggie A025</t>
  </si>
  <si>
    <t>Maggie A026</t>
  </si>
  <si>
    <t>Maggie A027</t>
  </si>
  <si>
    <t>Maggie A028</t>
  </si>
  <si>
    <t>Maggie A029</t>
  </si>
  <si>
    <t>Maggie A030</t>
  </si>
  <si>
    <t>Maggie A031</t>
  </si>
  <si>
    <t>Maggie A032</t>
  </si>
  <si>
    <t>Maggie A033</t>
  </si>
  <si>
    <t>Maggie A034</t>
  </si>
  <si>
    <t>Maggie A035</t>
  </si>
  <si>
    <t>Maggie A036</t>
  </si>
  <si>
    <t>Maggie A037</t>
  </si>
  <si>
    <t>Maggie A038</t>
  </si>
  <si>
    <t>Maggie A039</t>
  </si>
  <si>
    <t>Maggie A040</t>
  </si>
  <si>
    <t>REKAPITULASI GAJI PEGAWAI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</si>
</sst>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00&quot;.&quot;000&quot;.&quot;000&quot;.&quot;0&quot;-&quot;000&quot;.&quot;000"/>
    <numFmt numFmtId="165" formatCode="_(* #,##0.00_);_(* \(#,##0.00\);_(* &quot;-&quot;_);_(@_)"/>
    <numFmt numFmtId="166" formatCode="&quot;Rp&quot;#,##0.00_-;[Red]&quot;Rp&quot;#,##0.00\-"/>
    <numFmt numFmtId="167" formatCode="_ * #,##0.00_ ;_ * \-#,##0.00_ ;_ * \-??_ ;_ @_ "/>
    <numFmt numFmtId="168" formatCode="_ * #,##0_ ;_ * \-#,##0_ ;_ * \-_ ;_ @_ "/>
    <numFmt numFmtId="169" formatCode="\£#,##0.00;[Red]&quot;-£&quot;#,##0.00"/>
    <numFmt numFmtId="170" formatCode="\£#,##0.00;&quot;-£&quot;#,##0.00"/>
    <numFmt numFmtId="171" formatCode="@* &quot;:&quot;"/>
  </numFmts>
  <fonts count="23" x14ac:knownFonts="1">
    <font>
      <sz val="10"/>
      <name val="Arial"/>
    </font>
    <font>
      <sz val="11"/>
      <color theme="1"/>
      <name val="Calibri"/>
      <family val="2"/>
      <charset val="1"/>
      <scheme val="minor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9"/>
      <name val="Arial"/>
      <family val="2"/>
    </font>
    <font>
      <sz val="8"/>
      <name val="Cambria"/>
      <family val="1"/>
    </font>
    <font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b/>
      <sz val="1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166" fontId="5" fillId="0" borderId="0"/>
    <xf numFmtId="0" fontId="1" fillId="0" borderId="0"/>
    <xf numFmtId="0" fontId="1" fillId="0" borderId="0"/>
    <xf numFmtId="10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ill="0" applyBorder="0" applyAlignment="0" applyProtection="0"/>
    <xf numFmtId="0" fontId="5" fillId="0" borderId="0"/>
    <xf numFmtId="169" fontId="11" fillId="0" borderId="0" applyFill="0" applyBorder="0" applyAlignment="0" applyProtection="0"/>
    <xf numFmtId="170" fontId="11" fillId="0" borderId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5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quotePrefix="1" applyFont="1"/>
    <xf numFmtId="0" fontId="0" fillId="0" borderId="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0" xfId="0" applyFill="1" applyProtection="1"/>
    <xf numFmtId="0" fontId="0" fillId="0" borderId="0" xfId="0" applyFill="1" applyProtection="1"/>
    <xf numFmtId="0" fontId="0" fillId="0" borderId="0" xfId="0" applyProtection="1"/>
    <xf numFmtId="0" fontId="0" fillId="3" borderId="6" xfId="0" applyFill="1" applyBorder="1" applyProtection="1"/>
    <xf numFmtId="0" fontId="0" fillId="2" borderId="0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6" xfId="0" applyFill="1" applyBorder="1" applyProtection="1"/>
    <xf numFmtId="0" fontId="0" fillId="0" borderId="6" xfId="0" applyFill="1" applyBorder="1" applyProtection="1"/>
    <xf numFmtId="165" fontId="5" fillId="0" borderId="2" xfId="1" applyNumberFormat="1" applyBorder="1" applyAlignment="1" applyProtection="1">
      <alignment horizontal="center"/>
    </xf>
    <xf numFmtId="165" fontId="5" fillId="0" borderId="2" xfId="1" applyNumberFormat="1" applyFont="1" applyBorder="1" applyAlignment="1" applyProtection="1">
      <alignment horizontal="center"/>
    </xf>
    <xf numFmtId="165" fontId="5" fillId="0" borderId="6" xfId="1" applyNumberFormat="1" applyBorder="1" applyAlignment="1" applyProtection="1">
      <alignment horizontal="center"/>
    </xf>
    <xf numFmtId="165" fontId="5" fillId="2" borderId="6" xfId="1" applyNumberFormat="1" applyFill="1" applyBorder="1" applyAlignment="1" applyProtection="1">
      <alignment horizontal="center"/>
    </xf>
    <xf numFmtId="165" fontId="5" fillId="3" borderId="2" xfId="1" applyNumberFormat="1" applyFill="1" applyBorder="1" applyAlignment="1" applyProtection="1">
      <alignment horizontal="center"/>
    </xf>
    <xf numFmtId="165" fontId="5" fillId="2" borderId="2" xfId="1" applyNumberForma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165" fontId="5" fillId="0" borderId="8" xfId="1" applyNumberFormat="1" applyBorder="1" applyAlignment="1" applyProtection="1">
      <alignment horizontal="center"/>
    </xf>
    <xf numFmtId="165" fontId="5" fillId="2" borderId="8" xfId="1" applyNumberFormat="1" applyFill="1" applyBorder="1" applyAlignment="1" applyProtection="1">
      <alignment horizontal="center"/>
    </xf>
    <xf numFmtId="165" fontId="5" fillId="3" borderId="8" xfId="1" applyNumberFormat="1" applyFill="1" applyBorder="1" applyAlignment="1" applyProtection="1">
      <alignment horizontal="center"/>
    </xf>
    <xf numFmtId="43" fontId="5" fillId="2" borderId="8" xfId="1" applyNumberFormat="1" applyFill="1" applyBorder="1" applyAlignment="1" applyProtection="1">
      <alignment horizontal="right"/>
    </xf>
    <xf numFmtId="164" fontId="0" fillId="0" borderId="8" xfId="0" applyNumberFormat="1" applyFill="1" applyBorder="1" applyAlignment="1" applyProtection="1">
      <alignment horizontal="center"/>
    </xf>
    <xf numFmtId="41" fontId="5" fillId="0" borderId="8" xfId="1" applyNumberFormat="1" applyFill="1" applyBorder="1" applyAlignment="1" applyProtection="1">
      <alignment horizontal="center"/>
    </xf>
    <xf numFmtId="41" fontId="5" fillId="2" borderId="8" xfId="1" applyNumberFormat="1" applyFill="1" applyBorder="1" applyAlignment="1" applyProtection="1">
      <alignment horizontal="center"/>
    </xf>
    <xf numFmtId="41" fontId="5" fillId="3" borderId="8" xfId="1" applyNumberFormat="1" applyFill="1" applyBorder="1" applyAlignment="1" applyProtection="1">
      <alignment horizontal="center"/>
    </xf>
    <xf numFmtId="41" fontId="5" fillId="2" borderId="8" xfId="1" applyNumberFormat="1" applyFill="1" applyBorder="1" applyAlignment="1" applyProtection="1">
      <alignment horizontal="right"/>
    </xf>
    <xf numFmtId="164" fontId="0" fillId="0" borderId="8" xfId="0" applyNumberFormat="1" applyFill="1" applyBorder="1" applyAlignment="1" applyProtection="1">
      <alignment horizontal="left"/>
    </xf>
    <xf numFmtId="0" fontId="0" fillId="0" borderId="15" xfId="0" applyBorder="1" applyProtection="1"/>
    <xf numFmtId="0" fontId="0" fillId="0" borderId="5" xfId="0" applyBorder="1" applyProtection="1"/>
    <xf numFmtId="41" fontId="0" fillId="0" borderId="4" xfId="0" applyNumberFormat="1" applyBorder="1" applyAlignment="1" applyProtection="1">
      <alignment horizontal="center"/>
    </xf>
    <xf numFmtId="41" fontId="0" fillId="4" borderId="4" xfId="0" applyNumberFormat="1" applyFill="1" applyBorder="1" applyAlignment="1" applyProtection="1">
      <alignment horizontal="center"/>
    </xf>
    <xf numFmtId="41" fontId="0" fillId="0" borderId="4" xfId="0" applyNumberFormat="1" applyFill="1" applyBorder="1" applyAlignment="1" applyProtection="1">
      <alignment horizontal="center"/>
    </xf>
    <xf numFmtId="43" fontId="0" fillId="0" borderId="0" xfId="0" applyNumberFormat="1" applyAlignment="1"/>
    <xf numFmtId="171" fontId="2" fillId="0" borderId="0" xfId="0" applyNumberFormat="1" applyFont="1"/>
    <xf numFmtId="164" fontId="5" fillId="0" borderId="0" xfId="0" applyNumberFormat="1" applyFont="1" applyBorder="1" applyAlignment="1" applyProtection="1">
      <alignment horizontal="left"/>
    </xf>
    <xf numFmtId="17" fontId="2" fillId="0" borderId="0" xfId="0" quotePrefix="1" applyNumberFormat="1" applyFont="1" applyProtection="1"/>
    <xf numFmtId="0" fontId="12" fillId="0" borderId="16" xfId="14" applyFont="1" applyFill="1" applyBorder="1" applyAlignment="1">
      <alignment horizontal="center"/>
    </xf>
    <xf numFmtId="0" fontId="12" fillId="0" borderId="0" xfId="14" applyFont="1" applyFill="1" applyBorder="1" applyAlignment="1">
      <alignment horizontal="center"/>
    </xf>
    <xf numFmtId="0" fontId="12" fillId="0" borderId="0" xfId="14" applyFont="1" applyFill="1"/>
    <xf numFmtId="0" fontId="5" fillId="0" borderId="0" xfId="14" applyFont="1" applyFill="1"/>
    <xf numFmtId="0" fontId="12" fillId="0" borderId="0" xfId="14" applyFont="1" applyFill="1" applyBorder="1" applyAlignment="1">
      <alignment horizontal="center" vertical="center"/>
    </xf>
    <xf numFmtId="37" fontId="12" fillId="0" borderId="0" xfId="14" applyNumberFormat="1" applyFont="1" applyFill="1" applyBorder="1" applyAlignment="1">
      <alignment horizontal="center"/>
    </xf>
    <xf numFmtId="37" fontId="12" fillId="0" borderId="0" xfId="14" applyNumberFormat="1" applyFont="1" applyFill="1" applyBorder="1" applyAlignment="1"/>
    <xf numFmtId="0" fontId="13" fillId="0" borderId="17" xfId="14" applyFont="1" applyFill="1" applyBorder="1" applyAlignment="1">
      <alignment horizontal="center" vertical="center"/>
    </xf>
    <xf numFmtId="0" fontId="13" fillId="0" borderId="18" xfId="14" applyFont="1" applyFill="1" applyBorder="1" applyAlignment="1">
      <alignment horizontal="center" vertical="center"/>
    </xf>
    <xf numFmtId="0" fontId="13" fillId="0" borderId="22" xfId="14" applyFont="1" applyFill="1" applyBorder="1" applyAlignment="1">
      <alignment horizontal="center" vertical="center"/>
    </xf>
    <xf numFmtId="0" fontId="13" fillId="0" borderId="23" xfId="14" applyFont="1" applyFill="1" applyBorder="1" applyAlignment="1">
      <alignment horizontal="center" vertical="center"/>
    </xf>
    <xf numFmtId="41" fontId="13" fillId="0" borderId="24" xfId="15" applyFont="1" applyFill="1" applyBorder="1" applyAlignment="1">
      <alignment horizontal="center" vertical="center"/>
    </xf>
    <xf numFmtId="41" fontId="13" fillId="0" borderId="24" xfId="15" applyFont="1" applyFill="1" applyBorder="1" applyAlignment="1">
      <alignment horizontal="center"/>
    </xf>
    <xf numFmtId="37" fontId="13" fillId="0" borderId="24" xfId="14" applyNumberFormat="1" applyFont="1" applyFill="1" applyBorder="1" applyAlignment="1">
      <alignment horizontal="center"/>
    </xf>
    <xf numFmtId="0" fontId="14" fillId="0" borderId="25" xfId="14" applyFont="1" applyFill="1" applyBorder="1" applyAlignment="1">
      <alignment horizontal="center" vertical="center"/>
    </xf>
    <xf numFmtId="0" fontId="14" fillId="0" borderId="26" xfId="14" applyFont="1" applyFill="1" applyBorder="1" applyAlignment="1">
      <alignment horizontal="center" vertical="center"/>
    </xf>
    <xf numFmtId="0" fontId="13" fillId="0" borderId="26" xfId="14" applyFont="1" applyFill="1" applyBorder="1" applyAlignment="1">
      <alignment horizontal="center" vertical="center"/>
    </xf>
    <xf numFmtId="0" fontId="13" fillId="0" borderId="26" xfId="14" applyFont="1" applyFill="1" applyBorder="1"/>
    <xf numFmtId="41" fontId="13" fillId="0" borderId="26" xfId="15" applyFont="1" applyFill="1" applyBorder="1"/>
    <xf numFmtId="0" fontId="13" fillId="0" borderId="27" xfId="14" applyFont="1" applyFill="1" applyBorder="1" applyAlignment="1">
      <alignment horizontal="center" vertical="center"/>
    </xf>
    <xf numFmtId="0" fontId="15" fillId="0" borderId="28" xfId="14" applyFont="1" applyFill="1" applyBorder="1" applyAlignment="1">
      <alignment horizontal="left"/>
    </xf>
    <xf numFmtId="164" fontId="15" fillId="0" borderId="28" xfId="14" applyNumberFormat="1" applyFont="1" applyFill="1" applyBorder="1" applyAlignment="1">
      <alignment horizontal="center" vertical="center"/>
    </xf>
    <xf numFmtId="0" fontId="13" fillId="0" borderId="28" xfId="14" applyFont="1" applyFill="1" applyBorder="1" applyAlignment="1">
      <alignment horizontal="center" vertical="center"/>
    </xf>
    <xf numFmtId="38" fontId="13" fillId="0" borderId="28" xfId="15" applyNumberFormat="1" applyFont="1" applyFill="1" applyBorder="1"/>
    <xf numFmtId="38" fontId="15" fillId="0" borderId="28" xfId="14" applyNumberFormat="1" applyFont="1" applyFill="1" applyBorder="1" applyAlignment="1">
      <alignment vertical="center"/>
    </xf>
    <xf numFmtId="38" fontId="13" fillId="0" borderId="28" xfId="14" applyNumberFormat="1" applyFont="1" applyFill="1" applyBorder="1"/>
    <xf numFmtId="38" fontId="13" fillId="0" borderId="28" xfId="14" applyNumberFormat="1" applyFont="1" applyFill="1" applyBorder="1" applyAlignment="1">
      <alignment horizontal="right"/>
    </xf>
    <xf numFmtId="38" fontId="13" fillId="0" borderId="28" xfId="15" applyNumberFormat="1" applyFont="1" applyFill="1" applyBorder="1" applyAlignment="1">
      <alignment vertical="center"/>
    </xf>
    <xf numFmtId="41" fontId="16" fillId="0" borderId="28" xfId="15" applyFont="1" applyFill="1" applyBorder="1" applyProtection="1"/>
    <xf numFmtId="37" fontId="13" fillId="0" borderId="28" xfId="14" applyNumberFormat="1" applyFont="1" applyFill="1" applyBorder="1" applyAlignment="1">
      <alignment horizontal="left" vertical="center"/>
    </xf>
    <xf numFmtId="0" fontId="13" fillId="7" borderId="27" xfId="14" applyFont="1" applyFill="1" applyBorder="1" applyAlignment="1">
      <alignment horizontal="center" vertical="center"/>
    </xf>
    <xf numFmtId="0" fontId="15" fillId="7" borderId="28" xfId="14" applyFont="1" applyFill="1" applyBorder="1" applyAlignment="1">
      <alignment horizontal="left"/>
    </xf>
    <xf numFmtId="38" fontId="13" fillId="7" borderId="28" xfId="15" applyNumberFormat="1" applyFont="1" applyFill="1" applyBorder="1"/>
    <xf numFmtId="38" fontId="15" fillId="7" borderId="28" xfId="14" applyNumberFormat="1" applyFont="1" applyFill="1" applyBorder="1" applyAlignment="1">
      <alignment vertical="center"/>
    </xf>
    <xf numFmtId="38" fontId="13" fillId="7" borderId="28" xfId="14" applyNumberFormat="1" applyFont="1" applyFill="1" applyBorder="1" applyAlignment="1">
      <alignment horizontal="right"/>
    </xf>
    <xf numFmtId="38" fontId="13" fillId="7" borderId="28" xfId="14" applyNumberFormat="1" applyFont="1" applyFill="1" applyBorder="1"/>
    <xf numFmtId="38" fontId="13" fillId="7" borderId="28" xfId="15" applyNumberFormat="1" applyFont="1" applyFill="1" applyBorder="1" applyAlignment="1">
      <alignment vertical="center"/>
    </xf>
    <xf numFmtId="0" fontId="13" fillId="0" borderId="28" xfId="14" applyFont="1" applyFill="1" applyBorder="1" applyAlignment="1">
      <alignment horizontal="left"/>
    </xf>
    <xf numFmtId="38" fontId="13" fillId="0" borderId="29" xfId="15" applyNumberFormat="1" applyFont="1" applyFill="1" applyBorder="1"/>
    <xf numFmtId="0" fontId="13" fillId="0" borderId="28" xfId="14" applyFont="1" applyFill="1" applyBorder="1" applyAlignment="1">
      <alignment horizontal="left" vertical="center"/>
    </xf>
    <xf numFmtId="38" fontId="15" fillId="0" borderId="28" xfId="15" applyNumberFormat="1" applyFont="1" applyFill="1" applyBorder="1"/>
    <xf numFmtId="0" fontId="15" fillId="0" borderId="28" xfId="14" applyFont="1" applyFill="1" applyBorder="1" applyAlignment="1">
      <alignment horizontal="left" vertical="center"/>
    </xf>
    <xf numFmtId="38" fontId="15" fillId="0" borderId="28" xfId="14" applyNumberFormat="1" applyFont="1" applyFill="1" applyBorder="1" applyAlignment="1"/>
    <xf numFmtId="38" fontId="13" fillId="0" borderId="29" xfId="15" applyNumberFormat="1" applyFont="1" applyFill="1" applyBorder="1" applyAlignment="1">
      <alignment vertical="center"/>
    </xf>
    <xf numFmtId="2" fontId="13" fillId="0" borderId="28" xfId="14" applyNumberFormat="1" applyFont="1" applyFill="1" applyBorder="1" applyAlignment="1">
      <alignment vertical="center"/>
    </xf>
    <xf numFmtId="38" fontId="13" fillId="0" borderId="30" xfId="15" applyNumberFormat="1" applyFont="1" applyFill="1" applyBorder="1"/>
    <xf numFmtId="38" fontId="15" fillId="0" borderId="30" xfId="15" applyNumberFormat="1" applyFont="1" applyFill="1" applyBorder="1"/>
    <xf numFmtId="38" fontId="13" fillId="0" borderId="30" xfId="14" applyNumberFormat="1" applyFont="1" applyFill="1" applyBorder="1"/>
    <xf numFmtId="38" fontId="13" fillId="0" borderId="31" xfId="15" applyNumberFormat="1" applyFont="1" applyFill="1" applyBorder="1"/>
    <xf numFmtId="38" fontId="13" fillId="0" borderId="28" xfId="15" applyNumberFormat="1" applyFont="1" applyFill="1" applyBorder="1" applyAlignment="1">
      <alignment horizontal="right" vertical="center"/>
    </xf>
    <xf numFmtId="38" fontId="13" fillId="0" borderId="28" xfId="14" applyNumberFormat="1" applyFont="1" applyFill="1" applyBorder="1" applyAlignment="1">
      <alignment vertical="center"/>
    </xf>
    <xf numFmtId="0" fontId="13" fillId="7" borderId="28" xfId="14" applyFont="1" applyFill="1" applyBorder="1" applyAlignment="1">
      <alignment horizontal="left"/>
    </xf>
    <xf numFmtId="38" fontId="15" fillId="7" borderId="28" xfId="14" applyNumberFormat="1" applyFont="1" applyFill="1" applyBorder="1" applyAlignment="1"/>
    <xf numFmtId="38" fontId="13" fillId="0" borderId="31" xfId="15" applyNumberFormat="1" applyFont="1" applyFill="1" applyBorder="1" applyAlignment="1">
      <alignment vertical="center"/>
    </xf>
    <xf numFmtId="38" fontId="13" fillId="0" borderId="0" xfId="15" applyNumberFormat="1" applyFont="1" applyFill="1" applyBorder="1"/>
    <xf numFmtId="1" fontId="16" fillId="0" borderId="28" xfId="15" applyNumberFormat="1" applyFont="1" applyFill="1" applyBorder="1" applyProtection="1"/>
    <xf numFmtId="0" fontId="15" fillId="7" borderId="28" xfId="14" applyFont="1" applyFill="1" applyBorder="1" applyAlignment="1">
      <alignment horizontal="left" vertical="center"/>
    </xf>
    <xf numFmtId="38" fontId="13" fillId="7" borderId="28" xfId="14" applyNumberFormat="1" applyFont="1" applyFill="1" applyBorder="1" applyAlignment="1"/>
    <xf numFmtId="38" fontId="13" fillId="0" borderId="28" xfId="14" applyNumberFormat="1" applyFont="1" applyFill="1" applyBorder="1" applyAlignment="1"/>
    <xf numFmtId="0" fontId="13" fillId="0" borderId="32" xfId="14" applyFont="1" applyFill="1" applyBorder="1" applyAlignment="1">
      <alignment horizontal="center" vertical="center"/>
    </xf>
    <xf numFmtId="0" fontId="13" fillId="0" borderId="33" xfId="14" applyFont="1" applyFill="1" applyBorder="1" applyAlignment="1">
      <alignment horizontal="left" vertical="center"/>
    </xf>
    <xf numFmtId="41" fontId="13" fillId="0" borderId="33" xfId="15" applyFont="1" applyFill="1" applyBorder="1"/>
    <xf numFmtId="37" fontId="13" fillId="0" borderId="33" xfId="14" applyNumberFormat="1" applyFont="1" applyFill="1" applyBorder="1" applyAlignment="1"/>
    <xf numFmtId="0" fontId="13" fillId="0" borderId="33" xfId="14" applyFont="1" applyFill="1" applyBorder="1"/>
    <xf numFmtId="37" fontId="13" fillId="0" borderId="33" xfId="14" applyNumberFormat="1" applyFont="1" applyFill="1" applyBorder="1" applyAlignment="1">
      <alignment horizontal="right"/>
    </xf>
    <xf numFmtId="38" fontId="13" fillId="0" borderId="33" xfId="15" applyNumberFormat="1" applyFont="1" applyFill="1" applyBorder="1"/>
    <xf numFmtId="0" fontId="14" fillId="0" borderId="22" xfId="14" applyFont="1" applyFill="1" applyBorder="1"/>
    <xf numFmtId="0" fontId="14" fillId="0" borderId="23" xfId="14" applyFont="1" applyFill="1" applyBorder="1"/>
    <xf numFmtId="0" fontId="14" fillId="0" borderId="34" xfId="14" applyFont="1" applyFill="1" applyBorder="1" applyAlignment="1">
      <alignment horizontal="center" vertical="center"/>
    </xf>
    <xf numFmtId="41" fontId="14" fillId="0" borderId="23" xfId="15" applyFont="1" applyFill="1" applyBorder="1"/>
    <xf numFmtId="0" fontId="17" fillId="0" borderId="0" xfId="14" applyFont="1" applyFill="1"/>
    <xf numFmtId="0" fontId="10" fillId="0" borderId="0" xfId="14" applyFont="1" applyFill="1"/>
    <xf numFmtId="0" fontId="18" fillId="0" borderId="0" xfId="14" applyFont="1" applyFill="1"/>
    <xf numFmtId="0" fontId="19" fillId="0" borderId="0" xfId="14" applyFont="1" applyFill="1"/>
    <xf numFmtId="0" fontId="20" fillId="0" borderId="0" xfId="14" applyFont="1" applyFill="1"/>
    <xf numFmtId="0" fontId="20" fillId="0" borderId="0" xfId="14" applyFont="1" applyFill="1" applyBorder="1"/>
    <xf numFmtId="0" fontId="21" fillId="0" borderId="0" xfId="14" applyFont="1" applyFill="1"/>
    <xf numFmtId="0" fontId="22" fillId="0" borderId="0" xfId="14" applyFont="1" applyFill="1"/>
    <xf numFmtId="37" fontId="13" fillId="9" borderId="24" xfId="14" applyNumberFormat="1" applyFont="1" applyFill="1" applyBorder="1" applyAlignment="1">
      <alignment horizontal="center"/>
    </xf>
    <xf numFmtId="41" fontId="13" fillId="9" borderId="24" xfId="15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37" fontId="13" fillId="0" borderId="19" xfId="14" applyNumberFormat="1" applyFont="1" applyFill="1" applyBorder="1" applyAlignment="1">
      <alignment horizontal="center"/>
    </xf>
    <xf numFmtId="37" fontId="13" fillId="0" borderId="20" xfId="14" applyNumberFormat="1" applyFont="1" applyFill="1" applyBorder="1" applyAlignment="1">
      <alignment horizontal="center"/>
    </xf>
    <xf numFmtId="37" fontId="13" fillId="8" borderId="21" xfId="14" applyNumberFormat="1" applyFont="1" applyFill="1" applyBorder="1" applyAlignment="1">
      <alignment horizontal="center"/>
    </xf>
  </cellXfs>
  <cellStyles count="18">
    <cellStyle name="Comma [0]" xfId="1" builtinId="6"/>
    <cellStyle name="Comma [0] 2" xfId="15"/>
    <cellStyle name="Comma [0] 3" xfId="2"/>
    <cellStyle name="Comma 2" xfId="16"/>
    <cellStyle name="Grey" xfId="3"/>
    <cellStyle name="Input [yellow]" xfId="4"/>
    <cellStyle name="Normal" xfId="0" builtinId="0"/>
    <cellStyle name="Normal - Style1" xfId="5"/>
    <cellStyle name="Normal 2" xfId="6"/>
    <cellStyle name="Normal 2 2" xfId="14"/>
    <cellStyle name="Normal 3" xfId="7"/>
    <cellStyle name="Normal 5" xfId="17"/>
    <cellStyle name="Percent [2]" xfId="8"/>
    <cellStyle name="桁区切り [0.00]_NEGS" xfId="9"/>
    <cellStyle name="桁区切り_NEGS" xfId="10"/>
    <cellStyle name="標準_NEGS" xfId="11"/>
    <cellStyle name="通貨 [0.00]_NEGS" xfId="12"/>
    <cellStyle name="通貨_NEG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W64"/>
  <sheetViews>
    <sheetView topLeftCell="B1" zoomScale="70" zoomScaleNormal="70" zoomScaleSheetLayoutView="75" workbookViewId="0">
      <pane xSplit="4" ySplit="10" topLeftCell="F22" activePane="bottomRight" state="frozen"/>
      <selection activeCell="AI14" sqref="AI14:AI53"/>
      <selection pane="topRight" activeCell="AI14" sqref="AI14:AI53"/>
      <selection pane="bottomLeft" activeCell="AI14" sqref="AI14:AI53"/>
      <selection pane="bottomRight" activeCell="B14" sqref="B14:B52"/>
    </sheetView>
  </sheetViews>
  <sheetFormatPr defaultRowHeight="12.75" x14ac:dyDescent="0.2"/>
  <cols>
    <col min="1" max="1" width="3.42578125" customWidth="1"/>
    <col min="2" max="2" width="5.5703125" customWidth="1"/>
    <col min="3" max="3" width="22.5703125" customWidth="1"/>
    <col min="4" max="4" width="18.42578125" customWidth="1"/>
    <col min="5" max="5" width="20.140625" bestFit="1" customWidth="1"/>
    <col min="6" max="6" width="14.7109375" customWidth="1"/>
    <col min="7" max="7" width="16" customWidth="1"/>
    <col min="8" max="8" width="19" customWidth="1"/>
    <col min="9" max="9" width="14.42578125" customWidth="1"/>
    <col min="10" max="10" width="16.140625" customWidth="1"/>
    <col min="11" max="11" width="14.5703125" customWidth="1"/>
    <col min="12" max="12" width="14.42578125" customWidth="1"/>
    <col min="13" max="13" width="14.85546875" customWidth="1"/>
    <col min="14" max="14" width="13.5703125" customWidth="1"/>
    <col min="15" max="15" width="14" customWidth="1"/>
    <col min="16" max="16" width="12.85546875" customWidth="1"/>
    <col min="17" max="17" width="13.85546875" customWidth="1"/>
    <col min="18" max="18" width="13.7109375" customWidth="1"/>
    <col min="19" max="19" width="6.42578125" customWidth="1"/>
    <col min="20" max="20" width="15.28515625" customWidth="1"/>
    <col min="21" max="21" width="12.140625" customWidth="1"/>
  </cols>
  <sheetData>
    <row r="1" spans="1:19" ht="14.25" x14ac:dyDescent="0.2">
      <c r="C1" s="57" t="s">
        <v>0</v>
      </c>
      <c r="D1" s="1" t="s">
        <v>33</v>
      </c>
    </row>
    <row r="2" spans="1:19" ht="14.25" x14ac:dyDescent="0.2">
      <c r="C2" s="57" t="s">
        <v>1</v>
      </c>
      <c r="D2" s="58" t="s">
        <v>34</v>
      </c>
    </row>
    <row r="3" spans="1:19" ht="14.25" x14ac:dyDescent="0.2">
      <c r="C3" s="57" t="s">
        <v>2</v>
      </c>
      <c r="D3" s="1" t="s">
        <v>35</v>
      </c>
    </row>
    <row r="4" spans="1:19" ht="14.25" x14ac:dyDescent="0.2">
      <c r="C4" s="57" t="s">
        <v>3</v>
      </c>
      <c r="D4" s="59">
        <v>42005</v>
      </c>
      <c r="G4" s="2" t="s">
        <v>95</v>
      </c>
    </row>
    <row r="5" spans="1:19" ht="15.75" thickBot="1" x14ac:dyDescent="0.25">
      <c r="A5" s="3"/>
    </row>
    <row r="6" spans="1:19" ht="13.5" customHeight="1" thickTop="1" x14ac:dyDescent="0.2">
      <c r="B6" s="144" t="s">
        <v>4</v>
      </c>
      <c r="C6" s="146" t="s">
        <v>5</v>
      </c>
      <c r="D6" s="148" t="s">
        <v>6</v>
      </c>
      <c r="E6" s="151" t="s">
        <v>1</v>
      </c>
      <c r="F6" s="140" t="s">
        <v>7</v>
      </c>
      <c r="G6" s="141"/>
      <c r="H6" s="141"/>
      <c r="I6" s="141"/>
      <c r="J6" s="141"/>
      <c r="K6" s="141"/>
      <c r="L6" s="141"/>
      <c r="M6" s="141"/>
      <c r="N6" s="141"/>
      <c r="O6" s="142" t="s">
        <v>8</v>
      </c>
      <c r="P6" s="143"/>
      <c r="Q6" s="143"/>
      <c r="R6" s="143"/>
    </row>
    <row r="7" spans="1:19" ht="12.75" customHeight="1" x14ac:dyDescent="0.2">
      <c r="B7" s="145"/>
      <c r="C7" s="147"/>
      <c r="D7" s="149"/>
      <c r="E7" s="152"/>
      <c r="F7" s="4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6" t="s">
        <v>15</v>
      </c>
      <c r="M7" s="5" t="s">
        <v>16</v>
      </c>
      <c r="N7" s="7"/>
      <c r="O7" s="6" t="s">
        <v>17</v>
      </c>
      <c r="P7" s="6" t="s">
        <v>17</v>
      </c>
      <c r="Q7" s="5" t="s">
        <v>18</v>
      </c>
      <c r="R7" s="8"/>
    </row>
    <row r="8" spans="1:19" x14ac:dyDescent="0.2">
      <c r="B8" s="145"/>
      <c r="C8" s="147"/>
      <c r="D8" s="149"/>
      <c r="E8" s="152"/>
      <c r="F8" s="4" t="s">
        <v>19</v>
      </c>
      <c r="G8" s="5"/>
      <c r="H8" s="5"/>
      <c r="I8" s="5" t="s">
        <v>20</v>
      </c>
      <c r="J8" s="5" t="s">
        <v>21</v>
      </c>
      <c r="K8" s="5" t="s">
        <v>22</v>
      </c>
      <c r="L8" s="9" t="s">
        <v>23</v>
      </c>
      <c r="M8" s="5" t="s">
        <v>24</v>
      </c>
      <c r="N8" s="7" t="s">
        <v>15</v>
      </c>
      <c r="O8" s="6" t="s">
        <v>25</v>
      </c>
      <c r="P8" s="6" t="s">
        <v>25</v>
      </c>
      <c r="Q8" s="5" t="s">
        <v>26</v>
      </c>
      <c r="R8" s="6" t="s">
        <v>15</v>
      </c>
    </row>
    <row r="9" spans="1:19" ht="13.5" thickBot="1" x14ac:dyDescent="0.25">
      <c r="B9" s="10"/>
      <c r="C9" s="11"/>
      <c r="D9" s="150"/>
      <c r="E9" s="12"/>
      <c r="F9" s="4"/>
      <c r="G9" s="13"/>
      <c r="H9" s="13"/>
      <c r="I9" s="13"/>
      <c r="J9" s="13" t="s">
        <v>27</v>
      </c>
      <c r="K9" s="13"/>
      <c r="L9" s="14"/>
      <c r="M9" s="13" t="s">
        <v>28</v>
      </c>
      <c r="N9" s="15"/>
      <c r="O9" s="16" t="s">
        <v>29</v>
      </c>
      <c r="P9" s="16" t="s">
        <v>30</v>
      </c>
      <c r="Q9" s="13"/>
      <c r="R9" s="14"/>
    </row>
    <row r="10" spans="1:19" s="17" customFormat="1" ht="14.25" thickTop="1" thickBot="1" x14ac:dyDescent="0.25">
      <c r="B10" s="18">
        <v>1</v>
      </c>
      <c r="C10" s="19">
        <v>2</v>
      </c>
      <c r="D10" s="19" t="s">
        <v>31</v>
      </c>
      <c r="E10" s="20">
        <v>3</v>
      </c>
      <c r="F10" s="21">
        <v>9</v>
      </c>
      <c r="G10" s="21">
        <v>10</v>
      </c>
      <c r="H10" s="21">
        <v>11</v>
      </c>
      <c r="I10" s="21">
        <v>12</v>
      </c>
      <c r="J10" s="21">
        <v>13</v>
      </c>
      <c r="K10" s="21">
        <v>14</v>
      </c>
      <c r="L10" s="19">
        <v>15</v>
      </c>
      <c r="M10" s="21">
        <v>16</v>
      </c>
      <c r="N10" s="22">
        <v>17</v>
      </c>
      <c r="O10" s="19">
        <v>18</v>
      </c>
      <c r="P10" s="19">
        <v>19</v>
      </c>
      <c r="Q10" s="21">
        <v>20</v>
      </c>
      <c r="R10" s="19">
        <v>21</v>
      </c>
      <c r="S10" s="17">
        <v>26</v>
      </c>
    </row>
    <row r="11" spans="1:19" ht="14.25" thickTop="1" thickBot="1" x14ac:dyDescent="0.25">
      <c r="B11" s="23"/>
      <c r="C11" s="23"/>
      <c r="D11" s="23"/>
      <c r="E11" s="24"/>
      <c r="F11" s="25"/>
      <c r="G11" s="25"/>
      <c r="H11" s="25"/>
      <c r="I11" s="25"/>
      <c r="J11" s="25"/>
      <c r="K11" s="25"/>
      <c r="L11" s="23"/>
      <c r="M11" s="25"/>
      <c r="N11" s="26"/>
      <c r="O11" s="27"/>
      <c r="P11" s="27"/>
      <c r="Q11" s="25"/>
      <c r="R11" s="23"/>
      <c r="S11" t="s">
        <v>32</v>
      </c>
    </row>
    <row r="12" spans="1:19" ht="7.5" customHeight="1" thickTop="1" x14ac:dyDescent="0.2">
      <c r="B12" s="28"/>
      <c r="C12" s="29"/>
      <c r="D12" s="30"/>
      <c r="E12" s="31"/>
      <c r="F12" s="32"/>
      <c r="G12" s="33"/>
      <c r="H12" s="34"/>
      <c r="I12" s="32"/>
      <c r="J12" s="34"/>
      <c r="K12" s="32"/>
      <c r="L12" s="35"/>
      <c r="M12" s="32"/>
      <c r="N12" s="36"/>
      <c r="O12" s="37"/>
      <c r="P12" s="35"/>
      <c r="Q12" s="33"/>
      <c r="R12" s="35"/>
    </row>
    <row r="13" spans="1:19" ht="4.5" customHeight="1" x14ac:dyDescent="0.2">
      <c r="B13" s="38"/>
      <c r="C13" s="39"/>
      <c r="D13" s="39"/>
      <c r="E13" s="40"/>
      <c r="F13" s="41"/>
      <c r="G13" s="41"/>
      <c r="H13" s="41"/>
      <c r="I13" s="41"/>
      <c r="J13" s="41"/>
      <c r="K13" s="41"/>
      <c r="L13" s="42"/>
      <c r="M13" s="41"/>
      <c r="N13" s="43"/>
      <c r="O13" s="42"/>
      <c r="P13" s="42"/>
      <c r="Q13" s="41"/>
      <c r="R13" s="44"/>
    </row>
    <row r="14" spans="1:19" x14ac:dyDescent="0.2">
      <c r="B14" s="38">
        <v>1</v>
      </c>
      <c r="C14" s="39" t="s">
        <v>55</v>
      </c>
      <c r="D14" s="39"/>
      <c r="E14" s="45">
        <v>12345678910001</v>
      </c>
      <c r="F14" s="46">
        <f ca="1">IFERROR(OFFSET(Fixed!$E$7,S14,0),0)</f>
        <v>1790000</v>
      </c>
      <c r="G14" s="46">
        <v>0</v>
      </c>
      <c r="H14" s="46">
        <f ca="1">IFERROR(OFFSET(Fixed!$E$7,S14,1)+SUM(OFFSET(Fixed!$E$7,S14,4,1,2)),0)</f>
        <v>660000</v>
      </c>
      <c r="I14" s="46">
        <v>0</v>
      </c>
      <c r="J14" s="46">
        <v>0</v>
      </c>
      <c r="K14" s="46">
        <v>0</v>
      </c>
      <c r="L14" s="47">
        <f ca="1">SUM(F14:K14)</f>
        <v>2450000</v>
      </c>
      <c r="M14" s="46">
        <v>0</v>
      </c>
      <c r="N14" s="48">
        <f t="shared" ref="N14:N53" ca="1" si="0">TRUNC(L14+M14)</f>
        <v>2450000</v>
      </c>
      <c r="O14" s="47">
        <v>122500</v>
      </c>
      <c r="P14" s="47">
        <v>0</v>
      </c>
      <c r="Q14" s="46">
        <v>0</v>
      </c>
      <c r="R14" s="49">
        <f>SUM(O14:Q14)</f>
        <v>122500</v>
      </c>
      <c r="S14">
        <f>MATCH(E14,Fixed!$D$8:$D$46,0)</f>
        <v>1</v>
      </c>
    </row>
    <row r="15" spans="1:19" x14ac:dyDescent="0.2">
      <c r="B15" s="38">
        <f>B14+1</f>
        <v>2</v>
      </c>
      <c r="C15" s="39" t="s">
        <v>56</v>
      </c>
      <c r="D15" s="39"/>
      <c r="E15" s="45">
        <v>12345678910002</v>
      </c>
      <c r="F15" s="46">
        <f ca="1">IFERROR(OFFSET(Fixed!$E$7,S15,0),0)</f>
        <v>4180000</v>
      </c>
      <c r="G15" s="46">
        <v>0</v>
      </c>
      <c r="H15" s="46">
        <f ca="1">IFERROR(OFFSET(Fixed!$E$7,S15,1)+SUM(OFFSET(Fixed!$E$7,S15,4,1,2)),0)</f>
        <v>2750000</v>
      </c>
      <c r="I15" s="46">
        <v>0</v>
      </c>
      <c r="J15" s="46">
        <v>0</v>
      </c>
      <c r="K15" s="46">
        <v>0</v>
      </c>
      <c r="L15" s="47">
        <f t="shared" ref="L15:L53" ca="1" si="1">SUM(F15:K15)</f>
        <v>6930000</v>
      </c>
      <c r="M15" s="46">
        <v>0</v>
      </c>
      <c r="N15" s="48">
        <f t="shared" ca="1" si="0"/>
        <v>6930000</v>
      </c>
      <c r="O15" s="47">
        <v>209000</v>
      </c>
      <c r="P15" s="47">
        <v>0</v>
      </c>
      <c r="Q15" s="46">
        <v>0</v>
      </c>
      <c r="R15" s="49">
        <f t="shared" ref="R15:R53" si="2">SUM(O15:Q15)</f>
        <v>209000</v>
      </c>
      <c r="S15">
        <f>MATCH(E15,Fixed!$D$8:$D$46,0)</f>
        <v>2</v>
      </c>
    </row>
    <row r="16" spans="1:19" x14ac:dyDescent="0.2">
      <c r="B16" s="38">
        <f t="shared" ref="B16:B53" si="3">B15+1</f>
        <v>3</v>
      </c>
      <c r="C16" s="39" t="s">
        <v>57</v>
      </c>
      <c r="D16" s="39"/>
      <c r="E16" s="45">
        <v>12345678910003</v>
      </c>
      <c r="F16" s="46">
        <f ca="1">IFERROR(OFFSET(Fixed!$E$7,S16,0),0)</f>
        <v>2025000</v>
      </c>
      <c r="G16" s="46">
        <v>0</v>
      </c>
      <c r="H16" s="46">
        <f ca="1">IFERROR(OFFSET(Fixed!$E$7,S16,1)+SUM(OFFSET(Fixed!$E$7,S16,4,1,2)),0)</f>
        <v>0</v>
      </c>
      <c r="I16" s="46">
        <v>0</v>
      </c>
      <c r="J16" s="46">
        <v>0</v>
      </c>
      <c r="K16" s="46">
        <v>0</v>
      </c>
      <c r="L16" s="47">
        <f t="shared" ca="1" si="1"/>
        <v>2025000</v>
      </c>
      <c r="M16" s="46">
        <v>0</v>
      </c>
      <c r="N16" s="48">
        <f t="shared" ca="1" si="0"/>
        <v>2025000</v>
      </c>
      <c r="O16" s="47">
        <v>101250</v>
      </c>
      <c r="P16" s="47">
        <v>0</v>
      </c>
      <c r="Q16" s="46">
        <v>0</v>
      </c>
      <c r="R16" s="49">
        <f t="shared" si="2"/>
        <v>101250</v>
      </c>
      <c r="S16">
        <f>MATCH(E16,Fixed!$D$8:$D$46,0)</f>
        <v>3</v>
      </c>
    </row>
    <row r="17" spans="2:19" x14ac:dyDescent="0.2">
      <c r="B17" s="38">
        <f t="shared" si="3"/>
        <v>4</v>
      </c>
      <c r="C17" s="39" t="s">
        <v>58</v>
      </c>
      <c r="D17" s="39"/>
      <c r="E17" s="45">
        <v>12345678910004</v>
      </c>
      <c r="F17" s="46">
        <f ca="1">IFERROR(OFFSET(Fixed!$E$7,S17,0),0)</f>
        <v>0</v>
      </c>
      <c r="G17" s="46">
        <v>0</v>
      </c>
      <c r="H17" s="46">
        <f ca="1">IFERROR(OFFSET(Fixed!$E$7,S17,1)+SUM(OFFSET(Fixed!$E$7,S17,4,1,2)),0)</f>
        <v>0</v>
      </c>
      <c r="I17" s="46">
        <v>0</v>
      </c>
      <c r="J17" s="46">
        <v>0</v>
      </c>
      <c r="K17" s="46">
        <v>0</v>
      </c>
      <c r="L17" s="47">
        <f t="shared" ca="1" si="1"/>
        <v>0</v>
      </c>
      <c r="M17" s="46">
        <v>0</v>
      </c>
      <c r="N17" s="48">
        <f t="shared" ca="1" si="0"/>
        <v>0</v>
      </c>
      <c r="O17" s="47">
        <v>0</v>
      </c>
      <c r="P17" s="47">
        <v>0</v>
      </c>
      <c r="Q17" s="46">
        <v>0</v>
      </c>
      <c r="R17" s="49">
        <f t="shared" si="2"/>
        <v>0</v>
      </c>
      <c r="S17" t="e">
        <f>MATCH(E17,Fixed!$D$8:$D$46,0)</f>
        <v>#N/A</v>
      </c>
    </row>
    <row r="18" spans="2:19" x14ac:dyDescent="0.2">
      <c r="B18" s="38">
        <f t="shared" si="3"/>
        <v>5</v>
      </c>
      <c r="C18" s="39" t="s">
        <v>59</v>
      </c>
      <c r="D18" s="39"/>
      <c r="E18" s="45">
        <v>12345678910005</v>
      </c>
      <c r="F18" s="46">
        <f ca="1">IFERROR(OFFSET(Fixed!$E$7,S18,0),0)</f>
        <v>2055966.15</v>
      </c>
      <c r="G18" s="46">
        <v>0</v>
      </c>
      <c r="H18" s="46">
        <f ca="1">IFERROR(OFFSET(Fixed!$E$7,S18,1)+SUM(OFFSET(Fixed!$E$7,S18,4,1,2)),0)</f>
        <v>660000</v>
      </c>
      <c r="I18" s="46">
        <v>0</v>
      </c>
      <c r="J18" s="46">
        <v>0</v>
      </c>
      <c r="K18" s="46">
        <v>0</v>
      </c>
      <c r="L18" s="47">
        <f t="shared" ca="1" si="1"/>
        <v>2715966.15</v>
      </c>
      <c r="M18" s="46">
        <v>0</v>
      </c>
      <c r="N18" s="48">
        <f t="shared" ca="1" si="0"/>
        <v>2715966</v>
      </c>
      <c r="O18" s="47">
        <v>102798</v>
      </c>
      <c r="P18" s="47">
        <v>0</v>
      </c>
      <c r="Q18" s="46">
        <v>0</v>
      </c>
      <c r="R18" s="49">
        <f t="shared" si="2"/>
        <v>102798</v>
      </c>
      <c r="S18">
        <f>MATCH(E18,Fixed!$D$8:$D$46,0)</f>
        <v>4</v>
      </c>
    </row>
    <row r="19" spans="2:19" x14ac:dyDescent="0.2">
      <c r="B19" s="38">
        <f t="shared" si="3"/>
        <v>6</v>
      </c>
      <c r="C19" s="39" t="s">
        <v>60</v>
      </c>
      <c r="D19" s="39"/>
      <c r="E19" s="45">
        <v>12345678910006</v>
      </c>
      <c r="F19" s="46">
        <f ca="1">IFERROR(OFFSET(Fixed!$E$7,S19,0),0)</f>
        <v>4180000</v>
      </c>
      <c r="G19" s="46">
        <v>0</v>
      </c>
      <c r="H19" s="46">
        <f ca="1">IFERROR(OFFSET(Fixed!$E$7,S19,1)+SUM(OFFSET(Fixed!$E$7,S19,4,1,2)),0)</f>
        <v>2750000</v>
      </c>
      <c r="I19" s="46">
        <v>0</v>
      </c>
      <c r="J19" s="46">
        <v>0</v>
      </c>
      <c r="K19" s="46">
        <v>0</v>
      </c>
      <c r="L19" s="47">
        <f t="shared" ca="1" si="1"/>
        <v>6930000</v>
      </c>
      <c r="M19" s="46">
        <v>0</v>
      </c>
      <c r="N19" s="48">
        <f t="shared" ca="1" si="0"/>
        <v>6930000</v>
      </c>
      <c r="O19" s="47">
        <v>209000</v>
      </c>
      <c r="P19" s="47">
        <v>0</v>
      </c>
      <c r="Q19" s="46">
        <v>0</v>
      </c>
      <c r="R19" s="49">
        <f t="shared" si="2"/>
        <v>209000</v>
      </c>
      <c r="S19">
        <f>MATCH(E19,Fixed!$D$8:$D$46,0)</f>
        <v>5</v>
      </c>
    </row>
    <row r="20" spans="2:19" x14ac:dyDescent="0.2">
      <c r="B20" s="38">
        <f t="shared" si="3"/>
        <v>7</v>
      </c>
      <c r="C20" s="39" t="s">
        <v>61</v>
      </c>
      <c r="D20" s="39"/>
      <c r="E20" s="45">
        <v>12345678910007</v>
      </c>
      <c r="F20" s="46">
        <f ca="1">IFERROR(OFFSET(Fixed!$E$7,S20,0),0)</f>
        <v>1950000</v>
      </c>
      <c r="G20" s="46">
        <v>0</v>
      </c>
      <c r="H20" s="46">
        <f ca="1">IFERROR(OFFSET(Fixed!$E$7,S20,1)+SUM(OFFSET(Fixed!$E$7,S20,4,1,2)),0)</f>
        <v>700000</v>
      </c>
      <c r="I20" s="46">
        <v>0</v>
      </c>
      <c r="J20" s="46">
        <v>0</v>
      </c>
      <c r="K20" s="46">
        <v>0</v>
      </c>
      <c r="L20" s="47">
        <f t="shared" ca="1" si="1"/>
        <v>2650000</v>
      </c>
      <c r="M20" s="46">
        <v>0</v>
      </c>
      <c r="N20" s="48">
        <f t="shared" ca="1" si="0"/>
        <v>2650000</v>
      </c>
      <c r="O20" s="47">
        <v>97500</v>
      </c>
      <c r="P20" s="47">
        <v>0</v>
      </c>
      <c r="Q20" s="46">
        <v>0</v>
      </c>
      <c r="R20" s="49">
        <f t="shared" si="2"/>
        <v>97500</v>
      </c>
      <c r="S20">
        <f>MATCH(E20,Fixed!$D$8:$D$46,0)</f>
        <v>6</v>
      </c>
    </row>
    <row r="21" spans="2:19" x14ac:dyDescent="0.2">
      <c r="B21" s="38">
        <f t="shared" si="3"/>
        <v>8</v>
      </c>
      <c r="C21" s="39" t="s">
        <v>62</v>
      </c>
      <c r="D21" s="39"/>
      <c r="E21" s="45">
        <v>12345678910008</v>
      </c>
      <c r="F21" s="46">
        <f ca="1">IFERROR(OFFSET(Fixed!$E$7,S21,0),0)</f>
        <v>2135000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7">
        <f t="shared" ca="1" si="1"/>
        <v>2135000</v>
      </c>
      <c r="M21" s="46">
        <v>0</v>
      </c>
      <c r="N21" s="48">
        <f t="shared" ca="1" si="0"/>
        <v>2135000</v>
      </c>
      <c r="O21" s="47">
        <v>106750</v>
      </c>
      <c r="P21" s="47">
        <v>0</v>
      </c>
      <c r="Q21" s="46">
        <v>0</v>
      </c>
      <c r="R21" s="49">
        <f t="shared" si="2"/>
        <v>106750</v>
      </c>
      <c r="S21">
        <f>MATCH(E21,Fixed!$D$8:$D$46,0)</f>
        <v>7</v>
      </c>
    </row>
    <row r="22" spans="2:19" x14ac:dyDescent="0.2">
      <c r="B22" s="38">
        <f t="shared" si="3"/>
        <v>9</v>
      </c>
      <c r="C22" s="39" t="s">
        <v>63</v>
      </c>
      <c r="D22" s="39"/>
      <c r="E22" s="45">
        <v>12345678910009</v>
      </c>
      <c r="F22" s="46">
        <f ca="1">IFERROR(OFFSET(Fixed!$E$7,S22,0),0)</f>
        <v>1973250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7">
        <f t="shared" ca="1" si="1"/>
        <v>1973250</v>
      </c>
      <c r="M22" s="46">
        <v>0</v>
      </c>
      <c r="N22" s="48">
        <f t="shared" ca="1" si="0"/>
        <v>1973250</v>
      </c>
      <c r="O22" s="47">
        <v>98662</v>
      </c>
      <c r="P22" s="47">
        <v>0</v>
      </c>
      <c r="Q22" s="46">
        <v>0</v>
      </c>
      <c r="R22" s="49">
        <f t="shared" si="2"/>
        <v>98662</v>
      </c>
      <c r="S22">
        <f>MATCH(E22,Fixed!$D$8:$D$46,0)</f>
        <v>8</v>
      </c>
    </row>
    <row r="23" spans="2:19" x14ac:dyDescent="0.2">
      <c r="B23" s="38">
        <f t="shared" si="3"/>
        <v>10</v>
      </c>
      <c r="C23" s="39" t="s">
        <v>64</v>
      </c>
      <c r="D23" s="39"/>
      <c r="E23" s="45">
        <v>12345678910010</v>
      </c>
      <c r="F23" s="46">
        <f ca="1">IFERROR(OFFSET(Fixed!$E$7,S23,0),0)</f>
        <v>8550000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7">
        <f t="shared" ca="1" si="1"/>
        <v>8550000</v>
      </c>
      <c r="M23" s="46">
        <v>0</v>
      </c>
      <c r="N23" s="48">
        <f t="shared" ca="1" si="0"/>
        <v>8550000</v>
      </c>
      <c r="O23" s="47">
        <v>427500</v>
      </c>
      <c r="P23" s="47">
        <v>0</v>
      </c>
      <c r="Q23" s="46">
        <v>0</v>
      </c>
      <c r="R23" s="49">
        <f t="shared" si="2"/>
        <v>427500</v>
      </c>
      <c r="S23">
        <f>MATCH(E23,Fixed!$D$8:$D$46,0)</f>
        <v>9</v>
      </c>
    </row>
    <row r="24" spans="2:19" x14ac:dyDescent="0.2">
      <c r="B24" s="38">
        <f t="shared" si="3"/>
        <v>11</v>
      </c>
      <c r="C24" s="39" t="s">
        <v>65</v>
      </c>
      <c r="D24" s="39"/>
      <c r="E24" s="45">
        <v>12345678910011</v>
      </c>
      <c r="F24" s="46">
        <f ca="1">IFERROR(OFFSET(Fixed!$E$7,S24,0),0)</f>
        <v>5115000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7">
        <f t="shared" ca="1" si="1"/>
        <v>5115000</v>
      </c>
      <c r="M24" s="46">
        <v>0</v>
      </c>
      <c r="N24" s="48">
        <f t="shared" ca="1" si="0"/>
        <v>5115000</v>
      </c>
      <c r="O24" s="47">
        <v>255750</v>
      </c>
      <c r="P24" s="47">
        <v>0</v>
      </c>
      <c r="Q24" s="46">
        <v>0</v>
      </c>
      <c r="R24" s="49">
        <f t="shared" si="2"/>
        <v>255750</v>
      </c>
      <c r="S24">
        <f>MATCH(E24,Fixed!$D$8:$D$46,0)</f>
        <v>10</v>
      </c>
    </row>
    <row r="25" spans="2:19" x14ac:dyDescent="0.2">
      <c r="B25" s="38">
        <f t="shared" si="3"/>
        <v>12</v>
      </c>
      <c r="C25" s="39" t="s">
        <v>66</v>
      </c>
      <c r="D25" s="39"/>
      <c r="E25" s="45">
        <v>12345678910012</v>
      </c>
      <c r="F25" s="46">
        <f ca="1">IFERROR(OFFSET(Fixed!$E$7,S25,0),0)</f>
        <v>2329964.0499999998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7">
        <f t="shared" ca="1" si="1"/>
        <v>2329964.0499999998</v>
      </c>
      <c r="M25" s="46">
        <v>0</v>
      </c>
      <c r="N25" s="48">
        <f t="shared" ca="1" si="0"/>
        <v>2329964</v>
      </c>
      <c r="O25" s="47">
        <v>116498</v>
      </c>
      <c r="P25" s="47">
        <v>0</v>
      </c>
      <c r="Q25" s="46">
        <v>0</v>
      </c>
      <c r="R25" s="49">
        <f t="shared" si="2"/>
        <v>116498</v>
      </c>
      <c r="S25">
        <f>MATCH(E25,Fixed!$D$8:$D$46,0)</f>
        <v>11</v>
      </c>
    </row>
    <row r="26" spans="2:19" x14ac:dyDescent="0.2">
      <c r="B26" s="38">
        <f t="shared" si="3"/>
        <v>13</v>
      </c>
      <c r="C26" s="39" t="s">
        <v>67</v>
      </c>
      <c r="D26" s="39"/>
      <c r="E26" s="45">
        <v>12345678910013</v>
      </c>
      <c r="F26" s="46">
        <f ca="1">IFERROR(OFFSET(Fixed!$E$7,S26,0),0)</f>
        <v>3400000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7">
        <f t="shared" ca="1" si="1"/>
        <v>3400000</v>
      </c>
      <c r="M26" s="46">
        <v>0</v>
      </c>
      <c r="N26" s="48">
        <f t="shared" ca="1" si="0"/>
        <v>3400000</v>
      </c>
      <c r="O26" s="47">
        <v>170000</v>
      </c>
      <c r="P26" s="47">
        <v>0</v>
      </c>
      <c r="Q26" s="46">
        <v>0</v>
      </c>
      <c r="R26" s="49">
        <f t="shared" si="2"/>
        <v>170000</v>
      </c>
      <c r="S26">
        <f>MATCH(E26,Fixed!$D$8:$D$46,0)</f>
        <v>12</v>
      </c>
    </row>
    <row r="27" spans="2:19" x14ac:dyDescent="0.2">
      <c r="B27" s="38">
        <f t="shared" si="3"/>
        <v>14</v>
      </c>
      <c r="C27" s="39" t="s">
        <v>68</v>
      </c>
      <c r="D27" s="39"/>
      <c r="E27" s="45">
        <v>12345678910014</v>
      </c>
      <c r="F27" s="46">
        <f ca="1">IFERROR(OFFSET(Fixed!$E$7,S27,0),0)</f>
        <v>6195000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7">
        <f t="shared" ca="1" si="1"/>
        <v>6195000</v>
      </c>
      <c r="M27" s="46">
        <v>0</v>
      </c>
      <c r="N27" s="48">
        <f t="shared" ca="1" si="0"/>
        <v>6195000</v>
      </c>
      <c r="O27" s="47">
        <v>309750</v>
      </c>
      <c r="P27" s="47">
        <v>0</v>
      </c>
      <c r="Q27" s="46">
        <v>0</v>
      </c>
      <c r="R27" s="49">
        <f t="shared" si="2"/>
        <v>309750</v>
      </c>
      <c r="S27">
        <f>MATCH(E27,Fixed!$D$8:$D$46,0)</f>
        <v>13</v>
      </c>
    </row>
    <row r="28" spans="2:19" x14ac:dyDescent="0.2">
      <c r="B28" s="38">
        <f t="shared" si="3"/>
        <v>15</v>
      </c>
      <c r="C28" s="39" t="s">
        <v>69</v>
      </c>
      <c r="D28" s="39"/>
      <c r="E28" s="45">
        <v>12345678910015</v>
      </c>
      <c r="F28" s="46">
        <f ca="1">IFERROR(OFFSET(Fixed!$E$7,S28,0),0)</f>
        <v>2500000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7">
        <f t="shared" ca="1" si="1"/>
        <v>2500000</v>
      </c>
      <c r="M28" s="46">
        <v>0</v>
      </c>
      <c r="N28" s="48">
        <f t="shared" ca="1" si="0"/>
        <v>2500000</v>
      </c>
      <c r="O28" s="47">
        <v>125000</v>
      </c>
      <c r="P28" s="47">
        <v>0</v>
      </c>
      <c r="Q28" s="46">
        <v>0</v>
      </c>
      <c r="R28" s="49">
        <f t="shared" si="2"/>
        <v>125000</v>
      </c>
      <c r="S28">
        <f>MATCH(E28,Fixed!$D$8:$D$46,0)</f>
        <v>14</v>
      </c>
    </row>
    <row r="29" spans="2:19" x14ac:dyDescent="0.2">
      <c r="B29" s="38">
        <f t="shared" si="3"/>
        <v>16</v>
      </c>
      <c r="C29" s="39" t="s">
        <v>70</v>
      </c>
      <c r="D29" s="39"/>
      <c r="E29" s="45">
        <v>12345678910016</v>
      </c>
      <c r="F29" s="46">
        <f ca="1">IFERROR(OFFSET(Fixed!$E$7,S29,0),0)</f>
        <v>6300000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7">
        <f t="shared" ca="1" si="1"/>
        <v>6300000</v>
      </c>
      <c r="M29" s="46">
        <v>0</v>
      </c>
      <c r="N29" s="48">
        <f t="shared" ca="1" si="0"/>
        <v>6300000</v>
      </c>
      <c r="O29" s="47">
        <v>315000</v>
      </c>
      <c r="P29" s="47">
        <v>0</v>
      </c>
      <c r="Q29" s="46">
        <v>0</v>
      </c>
      <c r="R29" s="49">
        <f t="shared" si="2"/>
        <v>315000</v>
      </c>
      <c r="S29">
        <f>MATCH(E29,Fixed!$D$8:$D$46,0)</f>
        <v>15</v>
      </c>
    </row>
    <row r="30" spans="2:19" x14ac:dyDescent="0.2">
      <c r="B30" s="38">
        <f t="shared" si="3"/>
        <v>17</v>
      </c>
      <c r="C30" s="39" t="s">
        <v>71</v>
      </c>
      <c r="D30" s="39"/>
      <c r="E30" s="45">
        <v>12345678910017</v>
      </c>
      <c r="F30" s="46">
        <f ca="1">IFERROR(OFFSET(Fixed!$E$7,S30,0),0)</f>
        <v>2350000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7">
        <f t="shared" ca="1" si="1"/>
        <v>2350000</v>
      </c>
      <c r="M30" s="46">
        <v>0</v>
      </c>
      <c r="N30" s="48">
        <f t="shared" ca="1" si="0"/>
        <v>2350000</v>
      </c>
      <c r="O30" s="47">
        <v>117500</v>
      </c>
      <c r="P30" s="47">
        <v>0</v>
      </c>
      <c r="Q30" s="46">
        <v>0</v>
      </c>
      <c r="R30" s="49">
        <f t="shared" si="2"/>
        <v>117500</v>
      </c>
      <c r="S30">
        <f>MATCH(E30,Fixed!$D$8:$D$46,0)</f>
        <v>16</v>
      </c>
    </row>
    <row r="31" spans="2:19" x14ac:dyDescent="0.2">
      <c r="B31" s="38">
        <f t="shared" si="3"/>
        <v>18</v>
      </c>
      <c r="C31" s="39" t="s">
        <v>72</v>
      </c>
      <c r="D31" s="39"/>
      <c r="E31" s="45">
        <v>12345678910018</v>
      </c>
      <c r="F31" s="46">
        <f ca="1">IFERROR(OFFSET(Fixed!$E$7,S31,0),0)</f>
        <v>4105000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7">
        <f t="shared" ca="1" si="1"/>
        <v>4105000</v>
      </c>
      <c r="M31" s="46">
        <v>0</v>
      </c>
      <c r="N31" s="48">
        <f t="shared" ca="1" si="0"/>
        <v>4105000</v>
      </c>
      <c r="O31" s="47">
        <v>205250</v>
      </c>
      <c r="P31" s="47">
        <v>0</v>
      </c>
      <c r="Q31" s="46">
        <v>0</v>
      </c>
      <c r="R31" s="49">
        <f t="shared" si="2"/>
        <v>205250</v>
      </c>
      <c r="S31">
        <f>MATCH(E31,Fixed!$D$8:$D$46,0)</f>
        <v>17</v>
      </c>
    </row>
    <row r="32" spans="2:19" x14ac:dyDescent="0.2">
      <c r="B32" s="38">
        <f t="shared" si="3"/>
        <v>19</v>
      </c>
      <c r="C32" s="39" t="s">
        <v>73</v>
      </c>
      <c r="D32" s="39"/>
      <c r="E32" s="45">
        <v>12345678910019</v>
      </c>
      <c r="F32" s="46">
        <f ca="1">IFERROR(OFFSET(Fixed!$E$7,S32,0),0)</f>
        <v>1655000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7">
        <f t="shared" ca="1" si="1"/>
        <v>1655000</v>
      </c>
      <c r="M32" s="46">
        <v>0</v>
      </c>
      <c r="N32" s="48">
        <f t="shared" ca="1" si="0"/>
        <v>1655000</v>
      </c>
      <c r="O32" s="47">
        <v>82750</v>
      </c>
      <c r="P32" s="47">
        <v>0</v>
      </c>
      <c r="Q32" s="46">
        <v>0</v>
      </c>
      <c r="R32" s="49">
        <f t="shared" si="2"/>
        <v>82750</v>
      </c>
      <c r="S32">
        <f>MATCH(E32,Fixed!$D$8:$D$46,0)</f>
        <v>18</v>
      </c>
    </row>
    <row r="33" spans="2:19" x14ac:dyDescent="0.2">
      <c r="B33" s="38">
        <f t="shared" si="3"/>
        <v>20</v>
      </c>
      <c r="C33" s="39" t="s">
        <v>74</v>
      </c>
      <c r="D33" s="39"/>
      <c r="E33" s="45">
        <v>12345678910020</v>
      </c>
      <c r="F33" s="46">
        <f ca="1">IFERROR(OFFSET(Fixed!$E$7,S33,0),0)</f>
        <v>1992000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7">
        <f t="shared" ca="1" si="1"/>
        <v>1992000</v>
      </c>
      <c r="M33" s="46">
        <v>0</v>
      </c>
      <c r="N33" s="48">
        <f t="shared" ca="1" si="0"/>
        <v>1992000</v>
      </c>
      <c r="O33" s="47">
        <v>99600</v>
      </c>
      <c r="P33" s="47">
        <v>0</v>
      </c>
      <c r="Q33" s="46">
        <v>0</v>
      </c>
      <c r="R33" s="49">
        <f t="shared" si="2"/>
        <v>99600</v>
      </c>
      <c r="S33">
        <f>MATCH(E33,Fixed!$D$8:$D$46,0)</f>
        <v>19</v>
      </c>
    </row>
    <row r="34" spans="2:19" x14ac:dyDescent="0.2">
      <c r="B34" s="38">
        <f t="shared" si="3"/>
        <v>21</v>
      </c>
      <c r="C34" s="39" t="s">
        <v>75</v>
      </c>
      <c r="D34" s="39"/>
      <c r="E34" s="45">
        <v>12345678910021</v>
      </c>
      <c r="F34" s="46">
        <f ca="1">IFERROR(OFFSET(Fixed!$E$7,S34,0),0)</f>
        <v>2135000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7">
        <f t="shared" ca="1" si="1"/>
        <v>2135000</v>
      </c>
      <c r="M34" s="46">
        <v>0</v>
      </c>
      <c r="N34" s="48">
        <f t="shared" ca="1" si="0"/>
        <v>2135000</v>
      </c>
      <c r="O34" s="47">
        <v>106750</v>
      </c>
      <c r="P34" s="47">
        <v>0</v>
      </c>
      <c r="Q34" s="46">
        <v>0</v>
      </c>
      <c r="R34" s="49">
        <f t="shared" si="2"/>
        <v>106750</v>
      </c>
      <c r="S34">
        <f>MATCH(E34,Fixed!$D$8:$D$46,0)</f>
        <v>20</v>
      </c>
    </row>
    <row r="35" spans="2:19" x14ac:dyDescent="0.2">
      <c r="B35" s="38">
        <f t="shared" si="3"/>
        <v>22</v>
      </c>
      <c r="C35" s="39" t="s">
        <v>76</v>
      </c>
      <c r="D35" s="39"/>
      <c r="E35" s="45">
        <v>12345678910022</v>
      </c>
      <c r="F35" s="46">
        <f ca="1">IFERROR(OFFSET(Fixed!$E$7,S35,0),0)</f>
        <v>2190533.65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7">
        <f t="shared" ca="1" si="1"/>
        <v>2190533.65</v>
      </c>
      <c r="M35" s="46">
        <v>0</v>
      </c>
      <c r="N35" s="48">
        <f t="shared" ca="1" si="0"/>
        <v>2190533</v>
      </c>
      <c r="O35" s="47">
        <v>109526</v>
      </c>
      <c r="P35" s="47">
        <v>0</v>
      </c>
      <c r="Q35" s="46">
        <v>0</v>
      </c>
      <c r="R35" s="49">
        <f t="shared" si="2"/>
        <v>109526</v>
      </c>
      <c r="S35">
        <f>MATCH(E35,Fixed!$D$8:$D$46,0)</f>
        <v>21</v>
      </c>
    </row>
    <row r="36" spans="2:19" x14ac:dyDescent="0.2">
      <c r="B36" s="38">
        <f t="shared" si="3"/>
        <v>23</v>
      </c>
      <c r="C36" s="39" t="s">
        <v>77</v>
      </c>
      <c r="D36" s="39"/>
      <c r="E36" s="45">
        <v>12345678910023</v>
      </c>
      <c r="F36" s="46">
        <f ca="1">IFERROR(OFFSET(Fixed!$E$7,S36,0),0)</f>
        <v>2350000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7">
        <f t="shared" ca="1" si="1"/>
        <v>2350000</v>
      </c>
      <c r="M36" s="46">
        <v>0</v>
      </c>
      <c r="N36" s="48">
        <f t="shared" ca="1" si="0"/>
        <v>2350000</v>
      </c>
      <c r="O36" s="47">
        <v>117500</v>
      </c>
      <c r="P36" s="47">
        <v>0</v>
      </c>
      <c r="Q36" s="46">
        <v>0</v>
      </c>
      <c r="R36" s="49">
        <f t="shared" si="2"/>
        <v>117500</v>
      </c>
      <c r="S36">
        <f>MATCH(E36,Fixed!$D$8:$D$46,0)</f>
        <v>22</v>
      </c>
    </row>
    <row r="37" spans="2:19" x14ac:dyDescent="0.2">
      <c r="B37" s="38">
        <f t="shared" si="3"/>
        <v>24</v>
      </c>
      <c r="C37" s="39" t="s">
        <v>78</v>
      </c>
      <c r="D37" s="39"/>
      <c r="E37" s="45">
        <v>12345678910024</v>
      </c>
      <c r="F37" s="46">
        <f ca="1">IFERROR(OFFSET(Fixed!$E$7,S37,0),0)</f>
        <v>4180000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7">
        <f t="shared" ca="1" si="1"/>
        <v>4180000</v>
      </c>
      <c r="M37" s="46">
        <v>0</v>
      </c>
      <c r="N37" s="48">
        <f t="shared" ca="1" si="0"/>
        <v>4180000</v>
      </c>
      <c r="O37" s="47">
        <v>209000</v>
      </c>
      <c r="P37" s="47">
        <v>0</v>
      </c>
      <c r="Q37" s="46">
        <v>0</v>
      </c>
      <c r="R37" s="49">
        <f t="shared" si="2"/>
        <v>209000</v>
      </c>
      <c r="S37">
        <f>MATCH(E37,Fixed!$D$8:$D$46,0)</f>
        <v>23</v>
      </c>
    </row>
    <row r="38" spans="2:19" x14ac:dyDescent="0.2">
      <c r="B38" s="38">
        <f t="shared" si="3"/>
        <v>25</v>
      </c>
      <c r="C38" s="39" t="s">
        <v>79</v>
      </c>
      <c r="D38" s="39"/>
      <c r="E38" s="45">
        <v>12345678910025</v>
      </c>
      <c r="F38" s="46">
        <f ca="1">IFERROR(OFFSET(Fixed!$E$7,S38,0),0)</f>
        <v>2350000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7">
        <f t="shared" ca="1" si="1"/>
        <v>2350000</v>
      </c>
      <c r="M38" s="46">
        <v>0</v>
      </c>
      <c r="N38" s="48">
        <f t="shared" ca="1" si="0"/>
        <v>2350000</v>
      </c>
      <c r="O38" s="47">
        <v>117500</v>
      </c>
      <c r="P38" s="47">
        <v>0</v>
      </c>
      <c r="Q38" s="46">
        <v>0</v>
      </c>
      <c r="R38" s="49">
        <f t="shared" si="2"/>
        <v>117500</v>
      </c>
      <c r="S38">
        <f>MATCH(E38,Fixed!$D$8:$D$46,0)</f>
        <v>24</v>
      </c>
    </row>
    <row r="39" spans="2:19" x14ac:dyDescent="0.2">
      <c r="B39" s="38">
        <f t="shared" si="3"/>
        <v>26</v>
      </c>
      <c r="C39" s="39" t="s">
        <v>80</v>
      </c>
      <c r="D39" s="39"/>
      <c r="E39" s="45">
        <v>12345678910026</v>
      </c>
      <c r="F39" s="46">
        <f ca="1">IFERROR(OFFSET(Fixed!$E$7,S39,0),0)</f>
        <v>2012172.5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7">
        <f t="shared" ca="1" si="1"/>
        <v>2012172.5</v>
      </c>
      <c r="M39" s="46">
        <v>0</v>
      </c>
      <c r="N39" s="48">
        <f t="shared" ca="1" si="0"/>
        <v>2012172</v>
      </c>
      <c r="O39" s="47">
        <v>100608</v>
      </c>
      <c r="P39" s="47">
        <v>0</v>
      </c>
      <c r="Q39" s="46">
        <v>0</v>
      </c>
      <c r="R39" s="49">
        <f t="shared" si="2"/>
        <v>100608</v>
      </c>
      <c r="S39">
        <f>MATCH(E39,Fixed!$D$8:$D$46,0)</f>
        <v>25</v>
      </c>
    </row>
    <row r="40" spans="2:19" x14ac:dyDescent="0.2">
      <c r="B40" s="38">
        <f t="shared" si="3"/>
        <v>27</v>
      </c>
      <c r="C40" s="39" t="s">
        <v>81</v>
      </c>
      <c r="D40" s="39"/>
      <c r="E40" s="45">
        <v>12345678910027</v>
      </c>
      <c r="F40" s="46">
        <f ca="1">IFERROR(OFFSET(Fixed!$E$7,S40,0),0)</f>
        <v>2138500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7">
        <f t="shared" ca="1" si="1"/>
        <v>2138500</v>
      </c>
      <c r="M40" s="46">
        <v>0</v>
      </c>
      <c r="N40" s="48">
        <f t="shared" ca="1" si="0"/>
        <v>2138500</v>
      </c>
      <c r="O40" s="47">
        <v>106925</v>
      </c>
      <c r="P40" s="47">
        <v>0</v>
      </c>
      <c r="Q40" s="46">
        <v>0</v>
      </c>
      <c r="R40" s="49">
        <f t="shared" si="2"/>
        <v>106925</v>
      </c>
      <c r="S40">
        <f>MATCH(E40,Fixed!$D$8:$D$46,0)</f>
        <v>26</v>
      </c>
    </row>
    <row r="41" spans="2:19" x14ac:dyDescent="0.2">
      <c r="B41" s="38">
        <f t="shared" si="3"/>
        <v>28</v>
      </c>
      <c r="C41" s="39" t="s">
        <v>82</v>
      </c>
      <c r="D41" s="39"/>
      <c r="E41" s="45">
        <v>12345678910028</v>
      </c>
      <c r="F41" s="46">
        <f ca="1">IFERROR(OFFSET(Fixed!$E$7,S41,0),0)</f>
        <v>4180000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7">
        <f t="shared" ca="1" si="1"/>
        <v>4180000</v>
      </c>
      <c r="M41" s="46">
        <v>0</v>
      </c>
      <c r="N41" s="48">
        <f t="shared" ca="1" si="0"/>
        <v>4180000</v>
      </c>
      <c r="O41" s="47">
        <v>209000</v>
      </c>
      <c r="P41" s="47">
        <v>0</v>
      </c>
      <c r="Q41" s="46">
        <v>0</v>
      </c>
      <c r="R41" s="49">
        <f t="shared" si="2"/>
        <v>209000</v>
      </c>
      <c r="S41">
        <f>MATCH(E41,Fixed!$D$8:$D$46,0)</f>
        <v>27</v>
      </c>
    </row>
    <row r="42" spans="2:19" x14ac:dyDescent="0.2">
      <c r="B42" s="38">
        <f t="shared" si="3"/>
        <v>29</v>
      </c>
      <c r="C42" s="39" t="s">
        <v>83</v>
      </c>
      <c r="D42" s="39"/>
      <c r="E42" s="45">
        <v>12345678910029</v>
      </c>
      <c r="F42" s="46">
        <f ca="1">IFERROR(OFFSET(Fixed!$E$7,S42,0),0)</f>
        <v>1765000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7">
        <f t="shared" ca="1" si="1"/>
        <v>1765000</v>
      </c>
      <c r="M42" s="46">
        <v>0</v>
      </c>
      <c r="N42" s="48">
        <f t="shared" ca="1" si="0"/>
        <v>1765000</v>
      </c>
      <c r="O42" s="47">
        <v>88250</v>
      </c>
      <c r="P42" s="47">
        <v>0</v>
      </c>
      <c r="Q42" s="46">
        <v>0</v>
      </c>
      <c r="R42" s="49">
        <f t="shared" si="2"/>
        <v>88250</v>
      </c>
      <c r="S42">
        <f>MATCH(E42,Fixed!$D$8:$D$46,0)</f>
        <v>28</v>
      </c>
    </row>
    <row r="43" spans="2:19" x14ac:dyDescent="0.2">
      <c r="B43" s="38">
        <f t="shared" si="3"/>
        <v>30</v>
      </c>
      <c r="C43" s="39" t="s">
        <v>84</v>
      </c>
      <c r="D43" s="39"/>
      <c r="E43" s="45">
        <v>12345678910030</v>
      </c>
      <c r="F43" s="46">
        <f ca="1">IFERROR(OFFSET(Fixed!$E$7,S43,0),0)</f>
        <v>1988250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7">
        <f t="shared" ca="1" si="1"/>
        <v>1988250</v>
      </c>
      <c r="M43" s="46">
        <v>0</v>
      </c>
      <c r="N43" s="48">
        <f t="shared" ca="1" si="0"/>
        <v>1988250</v>
      </c>
      <c r="O43" s="47">
        <v>99412</v>
      </c>
      <c r="P43" s="47">
        <v>0</v>
      </c>
      <c r="Q43" s="46">
        <v>0</v>
      </c>
      <c r="R43" s="49">
        <f t="shared" si="2"/>
        <v>99412</v>
      </c>
      <c r="S43">
        <f>MATCH(E43,Fixed!$D$8:$D$46,0)</f>
        <v>29</v>
      </c>
    </row>
    <row r="44" spans="2:19" x14ac:dyDescent="0.2">
      <c r="B44" s="38">
        <f t="shared" si="3"/>
        <v>31</v>
      </c>
      <c r="C44" s="39" t="s">
        <v>85</v>
      </c>
      <c r="D44" s="39"/>
      <c r="E44" s="45">
        <v>12345678910031</v>
      </c>
      <c r="F44" s="46">
        <f ca="1">IFERROR(OFFSET(Fixed!$E$7,S44,0),0)</f>
        <v>1894750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7">
        <f t="shared" ca="1" si="1"/>
        <v>1894750</v>
      </c>
      <c r="M44" s="46">
        <v>0</v>
      </c>
      <c r="N44" s="48">
        <f t="shared" ca="1" si="0"/>
        <v>1894750</v>
      </c>
      <c r="O44" s="47">
        <v>94737</v>
      </c>
      <c r="P44" s="47">
        <v>0</v>
      </c>
      <c r="Q44" s="46">
        <v>0</v>
      </c>
      <c r="R44" s="49">
        <f t="shared" si="2"/>
        <v>94737</v>
      </c>
      <c r="S44">
        <f>MATCH(E44,Fixed!$D$8:$D$46,0)</f>
        <v>30</v>
      </c>
    </row>
    <row r="45" spans="2:19" x14ac:dyDescent="0.2">
      <c r="B45" s="38">
        <f t="shared" si="3"/>
        <v>32</v>
      </c>
      <c r="C45" s="39" t="s">
        <v>86</v>
      </c>
      <c r="D45" s="39"/>
      <c r="E45" s="45">
        <v>12345678910032</v>
      </c>
      <c r="F45" s="46">
        <f ca="1">IFERROR(OFFSET(Fixed!$E$7,S45,0),0)</f>
        <v>2025000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7">
        <f t="shared" ca="1" si="1"/>
        <v>2025000</v>
      </c>
      <c r="M45" s="46">
        <v>0</v>
      </c>
      <c r="N45" s="48">
        <f t="shared" ca="1" si="0"/>
        <v>2025000</v>
      </c>
      <c r="O45" s="47">
        <v>101250</v>
      </c>
      <c r="P45" s="47">
        <v>0</v>
      </c>
      <c r="Q45" s="46">
        <v>0</v>
      </c>
      <c r="R45" s="49">
        <f t="shared" si="2"/>
        <v>101250</v>
      </c>
      <c r="S45">
        <f>MATCH(E45,Fixed!$D$8:$D$46,0)</f>
        <v>31</v>
      </c>
    </row>
    <row r="46" spans="2:19" x14ac:dyDescent="0.2">
      <c r="B46" s="38">
        <f t="shared" si="3"/>
        <v>33</v>
      </c>
      <c r="C46" s="39" t="s">
        <v>87</v>
      </c>
      <c r="D46" s="39"/>
      <c r="E46" s="45">
        <v>12345678910033</v>
      </c>
      <c r="F46" s="46">
        <f ca="1">IFERROR(OFFSET(Fixed!$E$7,S46,0),0)</f>
        <v>1771000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7">
        <f t="shared" ca="1" si="1"/>
        <v>1771000</v>
      </c>
      <c r="M46" s="46">
        <v>0</v>
      </c>
      <c r="N46" s="48">
        <f t="shared" ca="1" si="0"/>
        <v>1771000</v>
      </c>
      <c r="O46" s="47">
        <v>88550</v>
      </c>
      <c r="P46" s="47">
        <v>0</v>
      </c>
      <c r="Q46" s="46">
        <v>0</v>
      </c>
      <c r="R46" s="49">
        <f t="shared" si="2"/>
        <v>88550</v>
      </c>
      <c r="S46">
        <f>MATCH(E46,Fixed!$D$8:$D$46,0)</f>
        <v>32</v>
      </c>
    </row>
    <row r="47" spans="2:19" x14ac:dyDescent="0.2">
      <c r="B47" s="38">
        <f t="shared" si="3"/>
        <v>34</v>
      </c>
      <c r="C47" s="39" t="s">
        <v>88</v>
      </c>
      <c r="D47" s="39"/>
      <c r="E47" s="45">
        <v>12345678910034</v>
      </c>
      <c r="F47" s="46">
        <f ca="1">IFERROR(OFFSET(Fixed!$E$7,S47,0),0)</f>
        <v>1855000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7">
        <f t="shared" ca="1" si="1"/>
        <v>1855000</v>
      </c>
      <c r="M47" s="46">
        <v>0</v>
      </c>
      <c r="N47" s="48">
        <f t="shared" ca="1" si="0"/>
        <v>1855000</v>
      </c>
      <c r="O47" s="47">
        <v>92750</v>
      </c>
      <c r="P47" s="47">
        <v>0</v>
      </c>
      <c r="Q47" s="46">
        <v>0</v>
      </c>
      <c r="R47" s="49">
        <f t="shared" si="2"/>
        <v>92750</v>
      </c>
      <c r="S47">
        <f>MATCH(E47,Fixed!$D$8:$D$46,0)</f>
        <v>33</v>
      </c>
    </row>
    <row r="48" spans="2:19" x14ac:dyDescent="0.2">
      <c r="B48" s="38">
        <f t="shared" si="3"/>
        <v>35</v>
      </c>
      <c r="C48" s="39" t="s">
        <v>89</v>
      </c>
      <c r="D48" s="39"/>
      <c r="E48" s="45">
        <v>12345678910035</v>
      </c>
      <c r="F48" s="46">
        <f ca="1">IFERROR(OFFSET(Fixed!$E$7,S48,0),0)</f>
        <v>2064422.5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7">
        <f t="shared" ca="1" si="1"/>
        <v>2064422.5</v>
      </c>
      <c r="M48" s="46">
        <v>0</v>
      </c>
      <c r="N48" s="48">
        <f t="shared" ca="1" si="0"/>
        <v>2064422</v>
      </c>
      <c r="O48" s="47">
        <v>103221</v>
      </c>
      <c r="P48" s="47">
        <v>0</v>
      </c>
      <c r="Q48" s="46">
        <v>0</v>
      </c>
      <c r="R48" s="49">
        <f t="shared" si="2"/>
        <v>103221</v>
      </c>
      <c r="S48">
        <f>MATCH(E48,Fixed!$D$8:$D$46,0)</f>
        <v>34</v>
      </c>
    </row>
    <row r="49" spans="2:23" x14ac:dyDescent="0.2">
      <c r="B49" s="38">
        <f t="shared" si="3"/>
        <v>36</v>
      </c>
      <c r="C49" s="39" t="s">
        <v>90</v>
      </c>
      <c r="D49" s="39"/>
      <c r="E49" s="45">
        <v>12345678910036</v>
      </c>
      <c r="F49" s="46">
        <f ca="1">IFERROR(OFFSET(Fixed!$E$7,S49,0),0)</f>
        <v>2072672.5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7">
        <f t="shared" ca="1" si="1"/>
        <v>2072672.5</v>
      </c>
      <c r="M49" s="46">
        <v>0</v>
      </c>
      <c r="N49" s="48">
        <f t="shared" ca="1" si="0"/>
        <v>2072672</v>
      </c>
      <c r="O49" s="47">
        <v>103633</v>
      </c>
      <c r="P49" s="47">
        <v>0</v>
      </c>
      <c r="Q49" s="46">
        <v>0</v>
      </c>
      <c r="R49" s="49">
        <f t="shared" si="2"/>
        <v>103633</v>
      </c>
      <c r="S49">
        <f>MATCH(E49,Fixed!$D$8:$D$46,0)</f>
        <v>35</v>
      </c>
    </row>
    <row r="50" spans="2:23" x14ac:dyDescent="0.2">
      <c r="B50" s="38">
        <f t="shared" si="3"/>
        <v>37</v>
      </c>
      <c r="C50" s="39" t="s">
        <v>91</v>
      </c>
      <c r="D50" s="39"/>
      <c r="E50" s="45">
        <v>12345678910037</v>
      </c>
      <c r="F50" s="46">
        <f ca="1">IFERROR(OFFSET(Fixed!$E$7,S50,0),0)</f>
        <v>4180000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7">
        <f t="shared" ca="1" si="1"/>
        <v>4180000</v>
      </c>
      <c r="M50" s="46">
        <v>0</v>
      </c>
      <c r="N50" s="48">
        <f t="shared" ca="1" si="0"/>
        <v>4180000</v>
      </c>
      <c r="O50" s="47">
        <v>209000</v>
      </c>
      <c r="P50" s="47">
        <v>0</v>
      </c>
      <c r="Q50" s="46">
        <v>0</v>
      </c>
      <c r="R50" s="49">
        <f t="shared" si="2"/>
        <v>209000</v>
      </c>
      <c r="S50">
        <f>MATCH(E50,Fixed!$D$8:$D$46,0)</f>
        <v>36</v>
      </c>
    </row>
    <row r="51" spans="2:23" x14ac:dyDescent="0.2">
      <c r="B51" s="38">
        <f t="shared" si="3"/>
        <v>38</v>
      </c>
      <c r="C51" s="39" t="s">
        <v>92</v>
      </c>
      <c r="D51" s="39"/>
      <c r="E51" s="45">
        <v>12345678910038</v>
      </c>
      <c r="F51" s="46">
        <f ca="1">IFERROR(OFFSET(Fixed!$E$7,S51,0),0)</f>
        <v>2915000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7">
        <f t="shared" ca="1" si="1"/>
        <v>2915000</v>
      </c>
      <c r="M51" s="46">
        <v>0</v>
      </c>
      <c r="N51" s="48">
        <f t="shared" ca="1" si="0"/>
        <v>2915000</v>
      </c>
      <c r="O51" s="47">
        <v>145750</v>
      </c>
      <c r="P51" s="47">
        <v>0</v>
      </c>
      <c r="Q51" s="46">
        <v>0</v>
      </c>
      <c r="R51" s="49">
        <f t="shared" si="2"/>
        <v>145750</v>
      </c>
      <c r="S51">
        <f>MATCH(E51,Fixed!$D$8:$D$46,0)</f>
        <v>37</v>
      </c>
    </row>
    <row r="52" spans="2:23" x14ac:dyDescent="0.2">
      <c r="B52" s="38">
        <f t="shared" si="3"/>
        <v>39</v>
      </c>
      <c r="C52" s="39" t="s">
        <v>93</v>
      </c>
      <c r="D52" s="39"/>
      <c r="E52" s="45">
        <v>12345678910039</v>
      </c>
      <c r="F52" s="46">
        <f ca="1">IFERROR(OFFSET(Fixed!$E$7,S52,0),0)</f>
        <v>1894750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7">
        <f t="shared" ca="1" si="1"/>
        <v>1894750</v>
      </c>
      <c r="M52" s="46">
        <v>0</v>
      </c>
      <c r="N52" s="48">
        <f t="shared" ca="1" si="0"/>
        <v>1894750</v>
      </c>
      <c r="O52" s="47">
        <v>94737</v>
      </c>
      <c r="P52" s="47">
        <v>0</v>
      </c>
      <c r="Q52" s="46">
        <v>0</v>
      </c>
      <c r="R52" s="49">
        <f t="shared" si="2"/>
        <v>94737</v>
      </c>
      <c r="S52">
        <f>MATCH(E52,Fixed!$D$8:$D$46,0)</f>
        <v>38</v>
      </c>
    </row>
    <row r="53" spans="2:23" x14ac:dyDescent="0.2">
      <c r="B53" s="38">
        <f t="shared" si="3"/>
        <v>40</v>
      </c>
      <c r="C53" s="39" t="s">
        <v>94</v>
      </c>
      <c r="D53" s="39"/>
      <c r="E53" s="45">
        <v>12345678910040</v>
      </c>
      <c r="F53" s="46">
        <f ca="1">IFERROR(OFFSET(Fixed!$E$7,S53,0),0)</f>
        <v>9450000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7">
        <f t="shared" ca="1" si="1"/>
        <v>9450000</v>
      </c>
      <c r="M53" s="46">
        <v>0</v>
      </c>
      <c r="N53" s="48">
        <f t="shared" ca="1" si="0"/>
        <v>9450000</v>
      </c>
      <c r="O53" s="47">
        <v>472500</v>
      </c>
      <c r="P53" s="47">
        <v>0</v>
      </c>
      <c r="Q53" s="46">
        <v>0</v>
      </c>
      <c r="R53" s="49">
        <f t="shared" si="2"/>
        <v>472500</v>
      </c>
      <c r="S53">
        <f>MATCH(E53,Fixed!$D$8:$D$46,0)</f>
        <v>39</v>
      </c>
    </row>
    <row r="54" spans="2:23" ht="13.5" thickBot="1" x14ac:dyDescent="0.25">
      <c r="B54" s="38"/>
      <c r="C54" s="39"/>
      <c r="D54" s="39"/>
      <c r="E54" s="50"/>
      <c r="F54" s="46"/>
      <c r="G54" s="46"/>
      <c r="H54" s="46"/>
      <c r="I54" s="46"/>
      <c r="J54" s="46"/>
      <c r="K54" s="46"/>
      <c r="L54" s="47"/>
      <c r="M54" s="46"/>
      <c r="N54" s="48"/>
      <c r="O54" s="47"/>
      <c r="P54" s="47"/>
      <c r="Q54" s="46"/>
      <c r="R54" s="49"/>
    </row>
    <row r="55" spans="2:23" ht="13.5" thickTop="1" x14ac:dyDescent="0.2">
      <c r="B55" s="51"/>
      <c r="C55" s="52" t="s">
        <v>15</v>
      </c>
      <c r="D55" s="52"/>
      <c r="E55" s="52"/>
      <c r="F55" s="53">
        <f t="shared" ref="F55:N55" ca="1" si="4">SUM(F14:F54)</f>
        <v>120193231.34999999</v>
      </c>
      <c r="G55" s="53">
        <f t="shared" si="4"/>
        <v>0</v>
      </c>
      <c r="H55" s="53">
        <f t="shared" ca="1" si="4"/>
        <v>7520000</v>
      </c>
      <c r="I55" s="53">
        <f t="shared" si="4"/>
        <v>0</v>
      </c>
      <c r="J55" s="53">
        <f t="shared" si="4"/>
        <v>0</v>
      </c>
      <c r="K55" s="53">
        <f t="shared" si="4"/>
        <v>0</v>
      </c>
      <c r="L55" s="53">
        <f t="shared" ca="1" si="4"/>
        <v>127713231.34999999</v>
      </c>
      <c r="M55" s="53">
        <f t="shared" si="4"/>
        <v>0</v>
      </c>
      <c r="N55" s="53">
        <f t="shared" ca="1" si="4"/>
        <v>127713229</v>
      </c>
      <c r="O55" s="54"/>
      <c r="P55" s="54"/>
      <c r="Q55" s="55">
        <f>SUM(Q14:Q54)</f>
        <v>0</v>
      </c>
      <c r="R55" s="53">
        <f>SUM(R14:R54)</f>
        <v>6042657</v>
      </c>
    </row>
    <row r="60" spans="2:23" x14ac:dyDescent="0.2">
      <c r="S60" s="56"/>
      <c r="T60" s="56"/>
      <c r="U60" s="56"/>
      <c r="V60" s="56"/>
      <c r="W60" s="56"/>
    </row>
    <row r="61" spans="2:23" x14ac:dyDescent="0.2">
      <c r="S61" s="56"/>
      <c r="T61" s="56"/>
      <c r="U61" s="56"/>
      <c r="V61" s="56"/>
      <c r="W61" s="56"/>
    </row>
    <row r="62" spans="2:23" x14ac:dyDescent="0.2">
      <c r="S62" s="56"/>
      <c r="T62" s="56"/>
      <c r="U62" s="56"/>
      <c r="V62" s="56"/>
      <c r="W62" s="56"/>
    </row>
    <row r="63" spans="2:23" x14ac:dyDescent="0.2">
      <c r="S63" s="56"/>
      <c r="T63" s="56"/>
      <c r="U63" s="56"/>
      <c r="V63" s="56"/>
      <c r="W63" s="56"/>
    </row>
    <row r="64" spans="2:23" x14ac:dyDescent="0.2">
      <c r="S64" s="56"/>
      <c r="T64" s="56"/>
      <c r="U64" s="56"/>
      <c r="V64" s="56"/>
      <c r="W64" s="56"/>
    </row>
  </sheetData>
  <sheetProtection formatCells="0" formatColumns="0" formatRows="0" insertColumns="0" insertRows="0" insertHyperlinks="0"/>
  <protectedRanges>
    <protectedRange sqref="I20:R53 G20:G53 B54:R54 B20:B53 D20:D53" name="Range5"/>
    <protectedRange sqref="Q12:Q19" name="Range4"/>
    <protectedRange sqref="M12:M19" name="Range3"/>
    <protectedRange sqref="E12:E53" name="Range1"/>
    <protectedRange sqref="F12:K13 G17:G19 G15 I15:K15 I17:K19 G14:K14 F14:F53 H15:H53" name="Range2"/>
    <protectedRange sqref="G16 I16:K16" name="Range2_1"/>
  </protectedRanges>
  <mergeCells count="6">
    <mergeCell ref="F6:N6"/>
    <mergeCell ref="O6:R6"/>
    <mergeCell ref="B6:B8"/>
    <mergeCell ref="C6:C8"/>
    <mergeCell ref="D6:D9"/>
    <mergeCell ref="E6:E8"/>
  </mergeCells>
  <pageMargins left="0.15748031496062992" right="0.15748031496062992" top="0.39370078740157483" bottom="0.39370078740157483" header="0.51181102362204722" footer="0.51181102362204722"/>
  <pageSetup paperSize="5" scale="49" orientation="landscape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5"/>
  <sheetViews>
    <sheetView tabSelected="1" topLeftCell="A4" zoomScale="70" zoomScaleNormal="70" workbookViewId="0">
      <selection activeCell="O14" sqref="O14"/>
    </sheetView>
  </sheetViews>
  <sheetFormatPr defaultRowHeight="12.75" x14ac:dyDescent="0.2"/>
  <cols>
    <col min="1" max="1" width="3.140625" style="63" bestFit="1" customWidth="1"/>
    <col min="2" max="2" width="3.85546875" style="63" bestFit="1" customWidth="1"/>
    <col min="3" max="3" width="31.5703125" style="63" customWidth="1"/>
    <col min="4" max="4" width="20.140625" style="62" customWidth="1"/>
    <col min="5" max="5" width="13.140625" style="63" customWidth="1"/>
    <col min="6" max="8" width="12.28515625" style="131" customWidth="1"/>
    <col min="9" max="9" width="15" style="131" customWidth="1"/>
    <col min="10" max="10" width="13.85546875" style="131" customWidth="1"/>
    <col min="11" max="11" width="13" style="131" customWidth="1"/>
    <col min="12" max="12" width="13.42578125" style="131" customWidth="1"/>
    <col min="13" max="13" width="11.42578125" style="131" customWidth="1"/>
    <col min="14" max="14" width="11" style="131" customWidth="1"/>
    <col min="15" max="15" width="11.42578125" style="131" customWidth="1"/>
    <col min="16" max="16" width="11" style="131" customWidth="1"/>
    <col min="17" max="17" width="11.28515625" style="131" customWidth="1"/>
    <col min="18" max="18" width="15.140625" style="131" customWidth="1"/>
    <col min="19" max="16384" width="9.140625" style="63"/>
  </cols>
  <sheetData>
    <row r="2" spans="2:18" x14ac:dyDescent="0.2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2:18" x14ac:dyDescent="0.2"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2:18" ht="13.5" thickBot="1" x14ac:dyDescent="0.25">
      <c r="B4" s="61"/>
      <c r="C4" s="61"/>
      <c r="D4" s="64"/>
      <c r="E4" s="64"/>
      <c r="F4" s="65"/>
      <c r="G4" s="65"/>
      <c r="H4" s="65"/>
      <c r="I4" s="66"/>
      <c r="J4" s="65"/>
      <c r="K4" s="65"/>
      <c r="L4" s="65"/>
      <c r="M4" s="65"/>
      <c r="N4" s="65"/>
      <c r="O4" s="65"/>
      <c r="P4" s="65"/>
      <c r="Q4" s="65"/>
      <c r="R4" s="65"/>
    </row>
    <row r="5" spans="2:18" ht="24" customHeight="1" x14ac:dyDescent="0.2">
      <c r="B5" s="67" t="s">
        <v>36</v>
      </c>
      <c r="C5" s="68" t="s">
        <v>37</v>
      </c>
      <c r="D5" s="68" t="s">
        <v>1</v>
      </c>
      <c r="E5" s="153" t="s">
        <v>38</v>
      </c>
      <c r="F5" s="154"/>
      <c r="G5" s="154"/>
      <c r="H5" s="154"/>
      <c r="I5" s="154"/>
      <c r="J5" s="154"/>
      <c r="K5" s="154"/>
      <c r="L5" s="154"/>
      <c r="M5" s="154"/>
      <c r="N5" s="155" t="s">
        <v>8</v>
      </c>
      <c r="O5" s="155"/>
      <c r="P5" s="155"/>
      <c r="Q5" s="155"/>
      <c r="R5" s="155"/>
    </row>
    <row r="6" spans="2:18" ht="20.25" customHeight="1" thickBot="1" x14ac:dyDescent="0.25">
      <c r="B6" s="69"/>
      <c r="C6" s="70"/>
      <c r="D6" s="70"/>
      <c r="E6" s="71" t="s">
        <v>39</v>
      </c>
      <c r="F6" s="72" t="s">
        <v>40</v>
      </c>
      <c r="G6" s="73" t="s">
        <v>41</v>
      </c>
      <c r="H6" s="73" t="s">
        <v>42</v>
      </c>
      <c r="I6" s="72" t="s">
        <v>43</v>
      </c>
      <c r="J6" s="73" t="s">
        <v>44</v>
      </c>
      <c r="K6" s="73" t="s">
        <v>45</v>
      </c>
      <c r="L6" s="73" t="s">
        <v>46</v>
      </c>
      <c r="M6" s="73" t="s">
        <v>47</v>
      </c>
      <c r="N6" s="138" t="s">
        <v>48</v>
      </c>
      <c r="O6" s="138" t="s">
        <v>49</v>
      </c>
      <c r="P6" s="139" t="s">
        <v>50</v>
      </c>
      <c r="Q6" s="139" t="s">
        <v>51</v>
      </c>
      <c r="R6" s="139" t="s">
        <v>52</v>
      </c>
    </row>
    <row r="7" spans="2:18" x14ac:dyDescent="0.2">
      <c r="B7" s="74"/>
      <c r="C7" s="75"/>
      <c r="D7" s="76"/>
      <c r="E7" s="77">
        <v>9</v>
      </c>
      <c r="F7" s="78">
        <v>11</v>
      </c>
      <c r="G7" s="77">
        <v>16</v>
      </c>
      <c r="H7" s="77">
        <v>16</v>
      </c>
      <c r="I7" s="77">
        <v>11</v>
      </c>
      <c r="J7" s="78">
        <v>11</v>
      </c>
      <c r="K7" s="77">
        <v>16</v>
      </c>
      <c r="L7" s="77">
        <v>16</v>
      </c>
      <c r="M7" s="77">
        <v>16</v>
      </c>
      <c r="N7" s="77">
        <v>20</v>
      </c>
      <c r="O7" s="77">
        <v>20</v>
      </c>
      <c r="P7" s="78">
        <v>-11</v>
      </c>
      <c r="Q7" s="78">
        <v>-11</v>
      </c>
      <c r="R7" s="77">
        <v>20</v>
      </c>
    </row>
    <row r="8" spans="2:18" x14ac:dyDescent="0.2">
      <c r="B8" s="79">
        <v>1</v>
      </c>
      <c r="C8" s="80" t="s">
        <v>55</v>
      </c>
      <c r="D8" s="81">
        <v>12345678910001</v>
      </c>
      <c r="E8" s="83">
        <v>1790000</v>
      </c>
      <c r="F8" s="83">
        <v>0</v>
      </c>
      <c r="G8" s="84">
        <v>0</v>
      </c>
      <c r="H8" s="84">
        <v>0</v>
      </c>
      <c r="I8" s="83">
        <v>385000</v>
      </c>
      <c r="J8" s="83">
        <v>275000</v>
      </c>
      <c r="K8" s="83">
        <v>250000</v>
      </c>
      <c r="L8" s="85">
        <v>0</v>
      </c>
      <c r="M8" s="86">
        <v>0</v>
      </c>
      <c r="N8" s="85">
        <v>0</v>
      </c>
      <c r="O8" s="83">
        <v>35800</v>
      </c>
      <c r="P8" s="87">
        <v>0</v>
      </c>
      <c r="Q8" s="88">
        <v>0</v>
      </c>
      <c r="R8" s="87">
        <v>8950</v>
      </c>
    </row>
    <row r="9" spans="2:18" x14ac:dyDescent="0.2">
      <c r="B9" s="79">
        <v>2</v>
      </c>
      <c r="C9" s="89" t="s">
        <v>56</v>
      </c>
      <c r="D9" s="81">
        <v>12345678910002</v>
      </c>
      <c r="E9" s="83">
        <v>4180000</v>
      </c>
      <c r="F9" s="83">
        <v>1500000</v>
      </c>
      <c r="G9" s="84">
        <v>0</v>
      </c>
      <c r="H9" s="84">
        <v>0</v>
      </c>
      <c r="I9" s="83">
        <v>750000</v>
      </c>
      <c r="J9" s="83">
        <v>500000</v>
      </c>
      <c r="K9" s="85">
        <v>0</v>
      </c>
      <c r="L9" s="83">
        <v>0</v>
      </c>
      <c r="M9" s="86">
        <v>0</v>
      </c>
      <c r="N9" s="86">
        <v>0</v>
      </c>
      <c r="O9" s="83">
        <v>83600</v>
      </c>
      <c r="P9" s="87">
        <v>100000</v>
      </c>
      <c r="Q9" s="87">
        <v>150000</v>
      </c>
      <c r="R9" s="87">
        <v>19250</v>
      </c>
    </row>
    <row r="10" spans="2:18" x14ac:dyDescent="0.2">
      <c r="B10" s="90">
        <v>3</v>
      </c>
      <c r="C10" s="91" t="s">
        <v>57</v>
      </c>
      <c r="D10" s="81">
        <v>12345678910003</v>
      </c>
      <c r="E10" s="92">
        <v>2025000</v>
      </c>
      <c r="F10" s="92">
        <v>0</v>
      </c>
      <c r="G10" s="93">
        <v>0</v>
      </c>
      <c r="H10" s="93">
        <v>400000</v>
      </c>
      <c r="I10" s="92">
        <v>0</v>
      </c>
      <c r="J10" s="92">
        <v>0</v>
      </c>
      <c r="K10" s="92">
        <v>0</v>
      </c>
      <c r="L10" s="92">
        <v>0</v>
      </c>
      <c r="M10" s="94">
        <v>0</v>
      </c>
      <c r="N10" s="95">
        <v>0</v>
      </c>
      <c r="O10" s="92">
        <v>40500</v>
      </c>
      <c r="P10" s="96">
        <v>105600</v>
      </c>
      <c r="Q10" s="96">
        <v>450000</v>
      </c>
      <c r="R10" s="96">
        <v>9075</v>
      </c>
    </row>
    <row r="11" spans="2:18" x14ac:dyDescent="0.2">
      <c r="B11" s="79">
        <v>4</v>
      </c>
      <c r="C11" s="80" t="s">
        <v>59</v>
      </c>
      <c r="D11" s="81">
        <v>12345678910005</v>
      </c>
      <c r="E11" s="83">
        <v>2055966.15</v>
      </c>
      <c r="F11" s="83">
        <v>0</v>
      </c>
      <c r="G11" s="84">
        <v>0</v>
      </c>
      <c r="H11" s="84">
        <v>0</v>
      </c>
      <c r="I11" s="83">
        <v>385000</v>
      </c>
      <c r="J11" s="83">
        <v>275000</v>
      </c>
      <c r="K11" s="83">
        <v>275000</v>
      </c>
      <c r="L11" s="83">
        <v>220000</v>
      </c>
      <c r="M11" s="86">
        <v>0</v>
      </c>
      <c r="N11" s="85">
        <v>0</v>
      </c>
      <c r="O11" s="83">
        <v>41119.322999999997</v>
      </c>
      <c r="P11" s="83">
        <v>132000</v>
      </c>
      <c r="Q11" s="83">
        <v>250000</v>
      </c>
      <c r="R11" s="83">
        <v>9515</v>
      </c>
    </row>
    <row r="12" spans="2:18" x14ac:dyDescent="0.2">
      <c r="B12" s="79">
        <v>5</v>
      </c>
      <c r="C12" s="97" t="s">
        <v>60</v>
      </c>
      <c r="D12" s="81">
        <v>12345678910006</v>
      </c>
      <c r="E12" s="83">
        <v>4180000</v>
      </c>
      <c r="F12" s="83">
        <v>1500000</v>
      </c>
      <c r="G12" s="84">
        <v>0</v>
      </c>
      <c r="H12" s="84">
        <v>0</v>
      </c>
      <c r="I12" s="83">
        <v>750000</v>
      </c>
      <c r="J12" s="83">
        <v>500000</v>
      </c>
      <c r="K12" s="85">
        <v>0</v>
      </c>
      <c r="L12" s="83">
        <v>0</v>
      </c>
      <c r="M12" s="86">
        <v>0</v>
      </c>
      <c r="N12" s="85">
        <v>0</v>
      </c>
      <c r="O12" s="83">
        <v>83600</v>
      </c>
      <c r="P12" s="83">
        <v>200000</v>
      </c>
      <c r="Q12" s="98">
        <v>150000</v>
      </c>
      <c r="R12" s="83">
        <v>19250</v>
      </c>
    </row>
    <row r="13" spans="2:18" x14ac:dyDescent="0.2">
      <c r="B13" s="79">
        <v>6</v>
      </c>
      <c r="C13" s="99" t="s">
        <v>61</v>
      </c>
      <c r="D13" s="81">
        <v>12345678910007</v>
      </c>
      <c r="E13" s="83">
        <v>1950000</v>
      </c>
      <c r="F13" s="83">
        <v>500000</v>
      </c>
      <c r="G13" s="100">
        <v>2100000</v>
      </c>
      <c r="H13" s="100">
        <v>0</v>
      </c>
      <c r="I13" s="83">
        <v>100000</v>
      </c>
      <c r="J13" s="83">
        <v>100000</v>
      </c>
      <c r="K13" s="85">
        <v>0</v>
      </c>
      <c r="L13" s="85">
        <v>0</v>
      </c>
      <c r="M13" s="85">
        <v>0</v>
      </c>
      <c r="N13" s="83">
        <v>0</v>
      </c>
      <c r="O13" s="83">
        <v>239000</v>
      </c>
      <c r="P13" s="83">
        <v>0</v>
      </c>
      <c r="Q13" s="83">
        <v>0</v>
      </c>
      <c r="R13" s="83">
        <v>0</v>
      </c>
    </row>
    <row r="14" spans="2:18" x14ac:dyDescent="0.2">
      <c r="B14" s="79">
        <v>7</v>
      </c>
      <c r="C14" s="97" t="s">
        <v>62</v>
      </c>
      <c r="D14" s="81">
        <v>12345678910008</v>
      </c>
      <c r="E14" s="83">
        <v>2135000</v>
      </c>
      <c r="F14" s="83">
        <v>0</v>
      </c>
      <c r="G14" s="84">
        <v>0</v>
      </c>
      <c r="H14" s="84">
        <v>600000</v>
      </c>
      <c r="I14" s="83">
        <v>300000</v>
      </c>
      <c r="J14" s="83">
        <v>225000</v>
      </c>
      <c r="K14" s="83">
        <v>0</v>
      </c>
      <c r="L14" s="85">
        <v>0</v>
      </c>
      <c r="M14" s="86">
        <v>0</v>
      </c>
      <c r="N14" s="85">
        <v>0</v>
      </c>
      <c r="O14" s="83">
        <v>42700</v>
      </c>
      <c r="P14" s="87">
        <v>28000</v>
      </c>
      <c r="Q14" s="87">
        <v>50000</v>
      </c>
      <c r="R14" s="87">
        <v>10000</v>
      </c>
    </row>
    <row r="15" spans="2:18" x14ac:dyDescent="0.2">
      <c r="B15" s="79">
        <v>8</v>
      </c>
      <c r="C15" s="101" t="s">
        <v>63</v>
      </c>
      <c r="D15" s="81">
        <v>12345678910009</v>
      </c>
      <c r="E15" s="83">
        <v>1973250</v>
      </c>
      <c r="F15" s="83">
        <v>580000</v>
      </c>
      <c r="G15" s="102">
        <v>0</v>
      </c>
      <c r="H15" s="102">
        <v>0</v>
      </c>
      <c r="I15" s="83">
        <v>495000</v>
      </c>
      <c r="J15" s="83">
        <v>275000</v>
      </c>
      <c r="K15" s="83">
        <v>0</v>
      </c>
      <c r="L15" s="85">
        <v>0</v>
      </c>
      <c r="M15" s="86">
        <v>0</v>
      </c>
      <c r="N15" s="85">
        <v>0</v>
      </c>
      <c r="O15" s="83">
        <v>39465</v>
      </c>
      <c r="P15" s="87">
        <v>0</v>
      </c>
      <c r="Q15" s="103">
        <v>150000</v>
      </c>
      <c r="R15" s="87">
        <v>9075</v>
      </c>
    </row>
    <row r="16" spans="2:18" x14ac:dyDescent="0.2">
      <c r="B16" s="79">
        <v>9</v>
      </c>
      <c r="C16" s="104" t="s">
        <v>64</v>
      </c>
      <c r="D16" s="81">
        <v>12345678910010</v>
      </c>
      <c r="E16" s="105">
        <v>8550000</v>
      </c>
      <c r="F16" s="105">
        <v>1500000</v>
      </c>
      <c r="G16" s="106">
        <v>0</v>
      </c>
      <c r="H16" s="100">
        <v>0</v>
      </c>
      <c r="I16" s="107">
        <v>750000</v>
      </c>
      <c r="J16" s="107">
        <v>750000</v>
      </c>
      <c r="K16" s="107">
        <v>0</v>
      </c>
      <c r="L16" s="107">
        <v>0</v>
      </c>
      <c r="M16" s="86">
        <v>0</v>
      </c>
      <c r="N16" s="83" t="s">
        <v>53</v>
      </c>
      <c r="O16" s="83">
        <v>171000</v>
      </c>
      <c r="P16" s="87">
        <v>0</v>
      </c>
      <c r="Q16" s="88">
        <v>0</v>
      </c>
      <c r="R16" s="87">
        <v>40000</v>
      </c>
    </row>
    <row r="17" spans="2:18" x14ac:dyDescent="0.2">
      <c r="B17" s="79">
        <v>10</v>
      </c>
      <c r="C17" s="104" t="s">
        <v>65</v>
      </c>
      <c r="D17" s="81">
        <v>12345678910011</v>
      </c>
      <c r="E17" s="83">
        <v>5115000</v>
      </c>
      <c r="F17" s="83">
        <v>2000000</v>
      </c>
      <c r="G17" s="84">
        <v>1500000</v>
      </c>
      <c r="H17" s="84">
        <v>0</v>
      </c>
      <c r="I17" s="83">
        <v>1100000</v>
      </c>
      <c r="J17" s="83">
        <v>1100000</v>
      </c>
      <c r="K17" s="85">
        <v>0</v>
      </c>
      <c r="L17" s="85">
        <v>0</v>
      </c>
      <c r="M17" s="86">
        <v>0</v>
      </c>
      <c r="N17" s="85">
        <v>0</v>
      </c>
      <c r="O17" s="83">
        <v>102300</v>
      </c>
      <c r="P17" s="108">
        <v>0</v>
      </c>
      <c r="Q17" s="98">
        <v>0</v>
      </c>
      <c r="R17" s="83">
        <v>23000</v>
      </c>
    </row>
    <row r="18" spans="2:18" x14ac:dyDescent="0.2">
      <c r="B18" s="79">
        <v>11</v>
      </c>
      <c r="C18" s="97" t="s">
        <v>66</v>
      </c>
      <c r="D18" s="81">
        <v>12345678910012</v>
      </c>
      <c r="E18" s="83">
        <v>2329964.0499999998</v>
      </c>
      <c r="F18" s="83">
        <v>550000</v>
      </c>
      <c r="G18" s="84">
        <v>0</v>
      </c>
      <c r="H18" s="84">
        <v>0</v>
      </c>
      <c r="I18" s="83">
        <v>495000</v>
      </c>
      <c r="J18" s="83">
        <v>275000</v>
      </c>
      <c r="K18" s="85">
        <v>0</v>
      </c>
      <c r="L18" s="83">
        <v>275000</v>
      </c>
      <c r="M18" s="86">
        <v>0</v>
      </c>
      <c r="N18" s="85">
        <v>0</v>
      </c>
      <c r="O18" s="83">
        <v>46599.280999999995</v>
      </c>
      <c r="P18" s="88">
        <v>0</v>
      </c>
      <c r="Q18" s="88">
        <v>50000</v>
      </c>
      <c r="R18" s="87">
        <v>10715</v>
      </c>
    </row>
    <row r="19" spans="2:18" x14ac:dyDescent="0.2">
      <c r="B19" s="79">
        <v>12</v>
      </c>
      <c r="C19" s="97" t="s">
        <v>67</v>
      </c>
      <c r="D19" s="81">
        <v>12345678910013</v>
      </c>
      <c r="E19" s="83">
        <v>3400000</v>
      </c>
      <c r="F19" s="83">
        <v>2000000</v>
      </c>
      <c r="G19" s="84">
        <v>1500000</v>
      </c>
      <c r="H19" s="84">
        <v>0</v>
      </c>
      <c r="I19" s="83">
        <v>750000</v>
      </c>
      <c r="J19" s="83">
        <v>750000</v>
      </c>
      <c r="K19" s="85">
        <v>0</v>
      </c>
      <c r="L19" s="83">
        <v>0</v>
      </c>
      <c r="M19" s="86">
        <v>0</v>
      </c>
      <c r="N19" s="83">
        <v>0</v>
      </c>
      <c r="O19" s="83">
        <v>68000</v>
      </c>
      <c r="P19" s="87">
        <v>0</v>
      </c>
      <c r="Q19" s="87">
        <v>0</v>
      </c>
      <c r="R19" s="87">
        <v>15000</v>
      </c>
    </row>
    <row r="20" spans="2:18" x14ac:dyDescent="0.2">
      <c r="B20" s="79">
        <v>13</v>
      </c>
      <c r="C20" s="97" t="s">
        <v>68</v>
      </c>
      <c r="D20" s="81">
        <v>12345678910014</v>
      </c>
      <c r="E20" s="83">
        <v>6195000</v>
      </c>
      <c r="F20" s="83">
        <v>2500000</v>
      </c>
      <c r="G20" s="100">
        <v>3700000</v>
      </c>
      <c r="H20" s="100">
        <v>0</v>
      </c>
      <c r="I20" s="83">
        <v>550000</v>
      </c>
      <c r="J20" s="85">
        <v>0</v>
      </c>
      <c r="K20" s="85">
        <v>0</v>
      </c>
      <c r="L20" s="85">
        <v>0</v>
      </c>
      <c r="M20" s="86">
        <v>0</v>
      </c>
      <c r="N20" s="83">
        <v>225000</v>
      </c>
      <c r="O20" s="83">
        <v>123900</v>
      </c>
      <c r="P20" s="109">
        <v>0</v>
      </c>
      <c r="Q20" s="109">
        <v>0</v>
      </c>
      <c r="R20" s="87">
        <v>0</v>
      </c>
    </row>
    <row r="21" spans="2:18" x14ac:dyDescent="0.2">
      <c r="B21" s="79">
        <v>14</v>
      </c>
      <c r="C21" s="97" t="s">
        <v>69</v>
      </c>
      <c r="D21" s="81">
        <v>12345678910015</v>
      </c>
      <c r="E21" s="83">
        <v>2500000</v>
      </c>
      <c r="F21" s="83">
        <v>5000000</v>
      </c>
      <c r="G21" s="102">
        <v>1850000</v>
      </c>
      <c r="H21" s="100">
        <v>0</v>
      </c>
      <c r="I21" s="83">
        <v>1575000</v>
      </c>
      <c r="J21" s="83">
        <v>1575000</v>
      </c>
      <c r="K21" s="83">
        <v>0</v>
      </c>
      <c r="L21" s="83">
        <v>0</v>
      </c>
      <c r="M21" s="86">
        <v>0</v>
      </c>
      <c r="N21" s="83">
        <v>332500</v>
      </c>
      <c r="O21" s="83">
        <v>250000</v>
      </c>
      <c r="P21" s="83">
        <v>0</v>
      </c>
      <c r="Q21" s="83">
        <v>0</v>
      </c>
      <c r="R21" s="83">
        <v>0</v>
      </c>
    </row>
    <row r="22" spans="2:18" x14ac:dyDescent="0.2">
      <c r="B22" s="79">
        <v>15</v>
      </c>
      <c r="C22" s="97" t="s">
        <v>70</v>
      </c>
      <c r="D22" s="81">
        <v>12345678910016</v>
      </c>
      <c r="E22" s="83">
        <v>6300000</v>
      </c>
      <c r="F22" s="83">
        <v>3150000</v>
      </c>
      <c r="G22" s="102">
        <v>1260000</v>
      </c>
      <c r="H22" s="100">
        <v>0</v>
      </c>
      <c r="I22" s="83">
        <v>1575000</v>
      </c>
      <c r="J22" s="83">
        <v>1575000</v>
      </c>
      <c r="K22" s="83">
        <v>0</v>
      </c>
      <c r="L22" s="83">
        <v>0</v>
      </c>
      <c r="M22" s="86">
        <v>0</v>
      </c>
      <c r="N22" s="83">
        <v>0</v>
      </c>
      <c r="O22" s="83">
        <v>126000</v>
      </c>
      <c r="P22" s="83">
        <v>0</v>
      </c>
      <c r="Q22" s="83">
        <v>0</v>
      </c>
      <c r="R22" s="83">
        <v>30000</v>
      </c>
    </row>
    <row r="23" spans="2:18" x14ac:dyDescent="0.2">
      <c r="B23" s="79">
        <v>16</v>
      </c>
      <c r="C23" s="97" t="s">
        <v>71</v>
      </c>
      <c r="D23" s="81">
        <v>12345678910017</v>
      </c>
      <c r="E23" s="83">
        <v>2350000</v>
      </c>
      <c r="F23" s="83">
        <v>0</v>
      </c>
      <c r="G23" s="84">
        <v>0</v>
      </c>
      <c r="H23" s="84">
        <v>0</v>
      </c>
      <c r="I23" s="110">
        <v>450000</v>
      </c>
      <c r="J23" s="83">
        <v>350000</v>
      </c>
      <c r="K23" s="85">
        <v>0</v>
      </c>
      <c r="L23" s="85">
        <v>0</v>
      </c>
      <c r="M23" s="86">
        <v>0</v>
      </c>
      <c r="N23" s="85">
        <v>0</v>
      </c>
      <c r="O23" s="83">
        <v>47000</v>
      </c>
      <c r="P23" s="87">
        <v>79200</v>
      </c>
      <c r="Q23" s="87">
        <v>100000</v>
      </c>
      <c r="R23" s="87">
        <v>11000</v>
      </c>
    </row>
    <row r="24" spans="2:18" x14ac:dyDescent="0.2">
      <c r="B24" s="79">
        <v>17</v>
      </c>
      <c r="C24" s="97" t="s">
        <v>72</v>
      </c>
      <c r="D24" s="81">
        <v>12345678910018</v>
      </c>
      <c r="E24" s="83">
        <v>4105000</v>
      </c>
      <c r="F24" s="83">
        <v>0</v>
      </c>
      <c r="G24" s="84">
        <v>0</v>
      </c>
      <c r="H24" s="84">
        <v>0</v>
      </c>
      <c r="I24" s="83">
        <v>750000</v>
      </c>
      <c r="J24" s="83">
        <v>500000</v>
      </c>
      <c r="K24" s="83">
        <v>0</v>
      </c>
      <c r="L24" s="83">
        <v>0</v>
      </c>
      <c r="M24" s="86">
        <v>0</v>
      </c>
      <c r="N24" s="85">
        <v>0</v>
      </c>
      <c r="O24" s="83">
        <v>82100</v>
      </c>
      <c r="P24" s="87">
        <v>0</v>
      </c>
      <c r="Q24" s="87">
        <v>0</v>
      </c>
      <c r="R24" s="87">
        <v>19250</v>
      </c>
    </row>
    <row r="25" spans="2:18" x14ac:dyDescent="0.2">
      <c r="B25" s="79">
        <v>18</v>
      </c>
      <c r="C25" s="97" t="s">
        <v>73</v>
      </c>
      <c r="D25" s="81">
        <v>12345678910019</v>
      </c>
      <c r="E25" s="83">
        <v>1655000</v>
      </c>
      <c r="F25" s="83">
        <v>0</v>
      </c>
      <c r="G25" s="84">
        <v>0</v>
      </c>
      <c r="H25" s="102">
        <v>200000</v>
      </c>
      <c r="I25" s="110">
        <v>400000</v>
      </c>
      <c r="J25" s="83">
        <v>275000</v>
      </c>
      <c r="K25" s="85">
        <v>200000</v>
      </c>
      <c r="L25" s="85">
        <v>200000</v>
      </c>
      <c r="M25" s="86">
        <v>0</v>
      </c>
      <c r="N25" s="85">
        <v>0</v>
      </c>
      <c r="O25" s="83">
        <v>33100</v>
      </c>
      <c r="P25" s="83">
        <v>54000</v>
      </c>
      <c r="Q25" s="83">
        <v>0</v>
      </c>
      <c r="R25" s="83">
        <v>7625</v>
      </c>
    </row>
    <row r="26" spans="2:18" x14ac:dyDescent="0.2">
      <c r="B26" s="79">
        <v>19</v>
      </c>
      <c r="C26" s="80" t="s">
        <v>74</v>
      </c>
      <c r="D26" s="81">
        <v>12345678910020</v>
      </c>
      <c r="E26" s="83">
        <v>1992000</v>
      </c>
      <c r="F26" s="83">
        <v>580000</v>
      </c>
      <c r="G26" s="84">
        <v>0</v>
      </c>
      <c r="H26" s="102">
        <v>0</v>
      </c>
      <c r="I26" s="110">
        <v>495000</v>
      </c>
      <c r="J26" s="83">
        <v>375000</v>
      </c>
      <c r="K26" s="85">
        <v>275000</v>
      </c>
      <c r="L26" s="85">
        <v>0</v>
      </c>
      <c r="M26" s="86">
        <v>0</v>
      </c>
      <c r="N26" s="85">
        <v>0</v>
      </c>
      <c r="O26" s="83">
        <v>39840</v>
      </c>
      <c r="P26" s="87">
        <v>61600</v>
      </c>
      <c r="Q26" s="87">
        <v>0</v>
      </c>
      <c r="R26" s="87">
        <v>9075</v>
      </c>
    </row>
    <row r="27" spans="2:18" x14ac:dyDescent="0.2">
      <c r="B27" s="90">
        <v>20</v>
      </c>
      <c r="C27" s="111" t="s">
        <v>75</v>
      </c>
      <c r="D27" s="81">
        <v>12345678910021</v>
      </c>
      <c r="E27" s="92">
        <v>2135000</v>
      </c>
      <c r="F27" s="92">
        <v>0</v>
      </c>
      <c r="G27" s="112">
        <v>0</v>
      </c>
      <c r="H27" s="93">
        <v>200000</v>
      </c>
      <c r="I27" s="94">
        <v>0</v>
      </c>
      <c r="J27" s="92">
        <v>0</v>
      </c>
      <c r="K27" s="92">
        <v>0</v>
      </c>
      <c r="L27" s="95">
        <v>0</v>
      </c>
      <c r="M27" s="94">
        <v>0</v>
      </c>
      <c r="N27" s="95">
        <v>0</v>
      </c>
      <c r="O27" s="92">
        <v>42700</v>
      </c>
      <c r="P27" s="96">
        <v>27000</v>
      </c>
      <c r="Q27" s="92">
        <v>0</v>
      </c>
      <c r="R27" s="92">
        <v>10000</v>
      </c>
    </row>
    <row r="28" spans="2:18" x14ac:dyDescent="0.2">
      <c r="B28" s="79">
        <v>21</v>
      </c>
      <c r="C28" s="97" t="s">
        <v>76</v>
      </c>
      <c r="D28" s="81">
        <v>12345678910022</v>
      </c>
      <c r="E28" s="83">
        <v>2190533.65</v>
      </c>
      <c r="F28" s="83">
        <v>0</v>
      </c>
      <c r="G28" s="84">
        <v>0</v>
      </c>
      <c r="H28" s="102">
        <v>0</v>
      </c>
      <c r="I28" s="83">
        <v>385000</v>
      </c>
      <c r="J28" s="83">
        <v>275000</v>
      </c>
      <c r="K28" s="85">
        <v>0</v>
      </c>
      <c r="L28" s="83">
        <v>1100000</v>
      </c>
      <c r="M28" s="86">
        <v>0</v>
      </c>
      <c r="N28" s="85">
        <v>0</v>
      </c>
      <c r="O28" s="83">
        <v>43810.673000000003</v>
      </c>
      <c r="P28" s="87">
        <v>0</v>
      </c>
      <c r="Q28" s="87">
        <v>0</v>
      </c>
      <c r="R28" s="87">
        <v>10012</v>
      </c>
    </row>
    <row r="29" spans="2:18" x14ac:dyDescent="0.2">
      <c r="B29" s="79">
        <v>22</v>
      </c>
      <c r="C29" s="101" t="s">
        <v>77</v>
      </c>
      <c r="D29" s="81">
        <v>12345678910023</v>
      </c>
      <c r="E29" s="83">
        <v>2350000</v>
      </c>
      <c r="F29" s="83">
        <v>0</v>
      </c>
      <c r="G29" s="84">
        <v>0</v>
      </c>
      <c r="H29" s="102">
        <v>0</v>
      </c>
      <c r="I29" s="110">
        <v>450000</v>
      </c>
      <c r="J29" s="83">
        <v>350000</v>
      </c>
      <c r="K29" s="85">
        <v>0</v>
      </c>
      <c r="L29" s="85">
        <v>0</v>
      </c>
      <c r="M29" s="86">
        <v>0</v>
      </c>
      <c r="N29" s="85">
        <v>0</v>
      </c>
      <c r="O29" s="83">
        <v>47000</v>
      </c>
      <c r="P29" s="87">
        <v>0</v>
      </c>
      <c r="Q29" s="87">
        <v>50000</v>
      </c>
      <c r="R29" s="87">
        <v>8250</v>
      </c>
    </row>
    <row r="30" spans="2:18" x14ac:dyDescent="0.2">
      <c r="B30" s="79">
        <v>23</v>
      </c>
      <c r="C30" s="99" t="s">
        <v>78</v>
      </c>
      <c r="D30" s="81">
        <v>12345678910024</v>
      </c>
      <c r="E30" s="83">
        <v>4180000</v>
      </c>
      <c r="F30" s="83">
        <v>1500000</v>
      </c>
      <c r="G30" s="84">
        <v>0</v>
      </c>
      <c r="H30" s="84">
        <v>0</v>
      </c>
      <c r="I30" s="83">
        <v>750000</v>
      </c>
      <c r="J30" s="83">
        <v>500000</v>
      </c>
      <c r="K30" s="85">
        <v>0</v>
      </c>
      <c r="L30" s="83">
        <v>0</v>
      </c>
      <c r="M30" s="86">
        <v>0</v>
      </c>
      <c r="N30" s="83">
        <v>0</v>
      </c>
      <c r="O30" s="83">
        <v>83600</v>
      </c>
      <c r="P30" s="87">
        <v>100000</v>
      </c>
      <c r="Q30" s="88">
        <v>0</v>
      </c>
      <c r="R30" s="87">
        <v>19250</v>
      </c>
    </row>
    <row r="31" spans="2:18" x14ac:dyDescent="0.2">
      <c r="B31" s="79">
        <v>24</v>
      </c>
      <c r="C31" s="97" t="s">
        <v>79</v>
      </c>
      <c r="D31" s="81">
        <v>12345678910025</v>
      </c>
      <c r="E31" s="83">
        <v>2350000</v>
      </c>
      <c r="F31" s="83">
        <v>0</v>
      </c>
      <c r="G31" s="84">
        <v>0</v>
      </c>
      <c r="H31" s="84">
        <v>0</v>
      </c>
      <c r="I31" s="110">
        <v>450000</v>
      </c>
      <c r="J31" s="83">
        <v>350000</v>
      </c>
      <c r="K31" s="85">
        <v>0</v>
      </c>
      <c r="L31" s="85">
        <v>0</v>
      </c>
      <c r="M31" s="86">
        <v>0</v>
      </c>
      <c r="N31" s="85">
        <v>0</v>
      </c>
      <c r="O31" s="83">
        <v>47000</v>
      </c>
      <c r="P31" s="113">
        <v>0</v>
      </c>
      <c r="Q31" s="87">
        <v>0</v>
      </c>
      <c r="R31" s="87">
        <v>11000</v>
      </c>
    </row>
    <row r="32" spans="2:18" x14ac:dyDescent="0.2">
      <c r="B32" s="79">
        <v>25</v>
      </c>
      <c r="C32" s="80" t="s">
        <v>80</v>
      </c>
      <c r="D32" s="81">
        <v>12345678910026</v>
      </c>
      <c r="E32" s="83">
        <v>2012172.5</v>
      </c>
      <c r="F32" s="83">
        <v>0</v>
      </c>
      <c r="G32" s="84">
        <v>0</v>
      </c>
      <c r="H32" s="84">
        <v>0</v>
      </c>
      <c r="I32" s="83">
        <v>385000</v>
      </c>
      <c r="J32" s="83">
        <v>275000</v>
      </c>
      <c r="K32" s="83">
        <v>220000</v>
      </c>
      <c r="L32" s="85">
        <v>0</v>
      </c>
      <c r="M32" s="86">
        <v>0</v>
      </c>
      <c r="N32" s="85">
        <v>0</v>
      </c>
      <c r="O32" s="83">
        <v>40243.450000000004</v>
      </c>
      <c r="P32" s="83">
        <v>52800</v>
      </c>
      <c r="Q32" s="83">
        <v>50000</v>
      </c>
      <c r="R32" s="114">
        <v>10060.862500000001</v>
      </c>
    </row>
    <row r="33" spans="2:18" x14ac:dyDescent="0.2">
      <c r="B33" s="79">
        <v>26</v>
      </c>
      <c r="C33" s="80" t="s">
        <v>81</v>
      </c>
      <c r="D33" s="81">
        <v>12345678910027</v>
      </c>
      <c r="E33" s="83">
        <v>2138500</v>
      </c>
      <c r="F33" s="83">
        <v>0</v>
      </c>
      <c r="G33" s="84">
        <v>0</v>
      </c>
      <c r="H33" s="102">
        <v>0</v>
      </c>
      <c r="I33" s="110">
        <v>495000</v>
      </c>
      <c r="J33" s="83">
        <v>275000</v>
      </c>
      <c r="K33" s="85">
        <v>0</v>
      </c>
      <c r="L33" s="85">
        <v>0</v>
      </c>
      <c r="M33" s="86">
        <v>0</v>
      </c>
      <c r="N33" s="85">
        <v>0</v>
      </c>
      <c r="O33" s="83">
        <v>42770</v>
      </c>
      <c r="P33" s="115">
        <v>0</v>
      </c>
      <c r="Q33" s="87">
        <v>0</v>
      </c>
      <c r="R33" s="87">
        <v>10000</v>
      </c>
    </row>
    <row r="34" spans="2:18" x14ac:dyDescent="0.2">
      <c r="B34" s="79">
        <v>27</v>
      </c>
      <c r="C34" s="97" t="s">
        <v>82</v>
      </c>
      <c r="D34" s="81">
        <v>12345678910028</v>
      </c>
      <c r="E34" s="83">
        <v>4180000</v>
      </c>
      <c r="F34" s="83">
        <v>1500000</v>
      </c>
      <c r="G34" s="84">
        <v>0</v>
      </c>
      <c r="H34" s="100">
        <v>0</v>
      </c>
      <c r="I34" s="83">
        <v>750000</v>
      </c>
      <c r="J34" s="83">
        <v>500000</v>
      </c>
      <c r="K34" s="85">
        <v>0</v>
      </c>
      <c r="L34" s="85">
        <v>0</v>
      </c>
      <c r="M34" s="86">
        <v>857745.66473988455</v>
      </c>
      <c r="N34" s="85">
        <v>187500</v>
      </c>
      <c r="O34" s="83">
        <v>83600</v>
      </c>
      <c r="P34" s="87">
        <v>0</v>
      </c>
      <c r="Q34" s="87">
        <v>0</v>
      </c>
      <c r="R34" s="87">
        <v>0</v>
      </c>
    </row>
    <row r="35" spans="2:18" x14ac:dyDescent="0.2">
      <c r="B35" s="90">
        <v>28</v>
      </c>
      <c r="C35" s="91" t="s">
        <v>83</v>
      </c>
      <c r="D35" s="81">
        <v>12345678910029</v>
      </c>
      <c r="E35" s="92">
        <v>1765000</v>
      </c>
      <c r="F35" s="92">
        <v>0</v>
      </c>
      <c r="G35" s="93">
        <v>0</v>
      </c>
      <c r="H35" s="93">
        <v>0</v>
      </c>
      <c r="I35" s="92">
        <v>385000</v>
      </c>
      <c r="J35" s="92">
        <v>275000</v>
      </c>
      <c r="K35" s="92">
        <v>275000</v>
      </c>
      <c r="L35" s="95">
        <v>0</v>
      </c>
      <c r="M35" s="94">
        <v>0</v>
      </c>
      <c r="N35" s="95">
        <v>0</v>
      </c>
      <c r="O35" s="92">
        <v>35300</v>
      </c>
      <c r="P35" s="96">
        <v>52800</v>
      </c>
      <c r="Q35" s="96">
        <v>150000</v>
      </c>
      <c r="R35" s="96">
        <v>8822</v>
      </c>
    </row>
    <row r="36" spans="2:18" x14ac:dyDescent="0.2">
      <c r="B36" s="79">
        <v>29</v>
      </c>
      <c r="C36" s="97" t="s">
        <v>84</v>
      </c>
      <c r="D36" s="81">
        <v>12345678910030</v>
      </c>
      <c r="E36" s="83">
        <v>1988250</v>
      </c>
      <c r="F36" s="83">
        <v>0</v>
      </c>
      <c r="G36" s="84">
        <v>0</v>
      </c>
      <c r="H36" s="102">
        <v>0</v>
      </c>
      <c r="I36" s="83">
        <v>385000</v>
      </c>
      <c r="J36" s="83">
        <v>275000</v>
      </c>
      <c r="K36" s="85">
        <v>0</v>
      </c>
      <c r="L36" s="83">
        <v>990000</v>
      </c>
      <c r="M36" s="86">
        <v>0</v>
      </c>
      <c r="N36" s="85">
        <v>0</v>
      </c>
      <c r="O36" s="83">
        <v>39765</v>
      </c>
      <c r="P36" s="87">
        <v>0</v>
      </c>
      <c r="Q36" s="87">
        <v>0</v>
      </c>
      <c r="R36" s="87">
        <v>9075</v>
      </c>
    </row>
    <row r="37" spans="2:18" x14ac:dyDescent="0.2">
      <c r="B37" s="79">
        <v>30</v>
      </c>
      <c r="C37" s="101" t="s">
        <v>85</v>
      </c>
      <c r="D37" s="81">
        <v>12345678910031</v>
      </c>
      <c r="E37" s="83">
        <v>1894750</v>
      </c>
      <c r="F37" s="83">
        <v>0</v>
      </c>
      <c r="G37" s="84">
        <v>0</v>
      </c>
      <c r="H37" s="102">
        <v>0</v>
      </c>
      <c r="I37" s="83">
        <v>385000</v>
      </c>
      <c r="J37" s="83">
        <v>275000</v>
      </c>
      <c r="K37" s="83">
        <v>275000</v>
      </c>
      <c r="L37" s="85">
        <v>0</v>
      </c>
      <c r="M37" s="86">
        <v>0</v>
      </c>
      <c r="N37" s="85">
        <v>0</v>
      </c>
      <c r="O37" s="83">
        <v>37895</v>
      </c>
      <c r="P37" s="87">
        <v>52800</v>
      </c>
      <c r="Q37" s="103">
        <v>200000</v>
      </c>
      <c r="R37" s="87">
        <v>8800</v>
      </c>
    </row>
    <row r="38" spans="2:18" x14ac:dyDescent="0.2">
      <c r="B38" s="90">
        <v>31</v>
      </c>
      <c r="C38" s="116" t="s">
        <v>86</v>
      </c>
      <c r="D38" s="81">
        <v>12345678910032</v>
      </c>
      <c r="E38" s="92">
        <v>2025000</v>
      </c>
      <c r="F38" s="92">
        <v>0</v>
      </c>
      <c r="G38" s="112">
        <v>0</v>
      </c>
      <c r="H38" s="112">
        <v>0</v>
      </c>
      <c r="I38" s="117">
        <v>0</v>
      </c>
      <c r="J38" s="92">
        <v>68750</v>
      </c>
      <c r="K38" s="95">
        <v>0</v>
      </c>
      <c r="L38" s="92">
        <v>0</v>
      </c>
      <c r="M38" s="94">
        <v>0</v>
      </c>
      <c r="N38" s="95">
        <v>0</v>
      </c>
      <c r="O38" s="92">
        <v>40500</v>
      </c>
      <c r="P38" s="96">
        <v>27000</v>
      </c>
      <c r="Q38" s="96">
        <v>0</v>
      </c>
      <c r="R38" s="96">
        <v>9075</v>
      </c>
    </row>
    <row r="39" spans="2:18" x14ac:dyDescent="0.2">
      <c r="B39" s="90">
        <v>32</v>
      </c>
      <c r="C39" s="91" t="s">
        <v>87</v>
      </c>
      <c r="D39" s="81">
        <v>12345678910033</v>
      </c>
      <c r="E39" s="92">
        <v>1771000</v>
      </c>
      <c r="F39" s="92">
        <v>0</v>
      </c>
      <c r="G39" s="93">
        <v>0</v>
      </c>
      <c r="H39" s="93">
        <v>0</v>
      </c>
      <c r="I39" s="92">
        <v>495000</v>
      </c>
      <c r="J39" s="92">
        <v>275000</v>
      </c>
      <c r="K39" s="95">
        <v>0</v>
      </c>
      <c r="L39" s="95">
        <v>0</v>
      </c>
      <c r="M39" s="94">
        <v>0</v>
      </c>
      <c r="N39" s="92">
        <v>0</v>
      </c>
      <c r="O39" s="92">
        <v>35420</v>
      </c>
      <c r="P39" s="96">
        <v>154000</v>
      </c>
      <c r="Q39" s="96">
        <v>50000</v>
      </c>
      <c r="R39" s="96">
        <v>8855</v>
      </c>
    </row>
    <row r="40" spans="2:18" x14ac:dyDescent="0.2">
      <c r="B40" s="90">
        <v>33</v>
      </c>
      <c r="C40" s="111" t="s">
        <v>88</v>
      </c>
      <c r="D40" s="81">
        <v>12345678910034</v>
      </c>
      <c r="E40" s="92">
        <v>1855000</v>
      </c>
      <c r="F40" s="92">
        <v>0</v>
      </c>
      <c r="G40" s="93">
        <v>0</v>
      </c>
      <c r="H40" s="112">
        <v>0</v>
      </c>
      <c r="I40" s="92">
        <v>495000</v>
      </c>
      <c r="J40" s="92">
        <v>275000</v>
      </c>
      <c r="K40" s="95">
        <v>0</v>
      </c>
      <c r="L40" s="95">
        <v>0</v>
      </c>
      <c r="M40" s="94">
        <v>0</v>
      </c>
      <c r="N40" s="92">
        <v>0</v>
      </c>
      <c r="O40" s="92">
        <v>37100</v>
      </c>
      <c r="P40" s="96">
        <v>100000</v>
      </c>
      <c r="Q40" s="96">
        <v>150000</v>
      </c>
      <c r="R40" s="96">
        <v>9275</v>
      </c>
    </row>
    <row r="41" spans="2:18" x14ac:dyDescent="0.2">
      <c r="B41" s="79">
        <v>34</v>
      </c>
      <c r="C41" s="97" t="s">
        <v>89</v>
      </c>
      <c r="D41" s="81">
        <v>12345678910035</v>
      </c>
      <c r="E41" s="83">
        <v>2064422.5</v>
      </c>
      <c r="F41" s="83">
        <v>0</v>
      </c>
      <c r="G41" s="84">
        <v>0</v>
      </c>
      <c r="H41" s="102">
        <v>0</v>
      </c>
      <c r="I41" s="83">
        <v>385000</v>
      </c>
      <c r="J41" s="83">
        <v>275000</v>
      </c>
      <c r="K41" s="83">
        <v>110000</v>
      </c>
      <c r="L41" s="85">
        <v>0</v>
      </c>
      <c r="M41" s="86">
        <v>0</v>
      </c>
      <c r="N41" s="85">
        <v>0</v>
      </c>
      <c r="O41" s="83">
        <v>41288.450000000004</v>
      </c>
      <c r="P41" s="87">
        <v>0</v>
      </c>
      <c r="Q41" s="87">
        <v>0</v>
      </c>
      <c r="R41" s="87">
        <v>9647</v>
      </c>
    </row>
    <row r="42" spans="2:18" x14ac:dyDescent="0.2">
      <c r="B42" s="79">
        <v>35</v>
      </c>
      <c r="C42" s="97" t="s">
        <v>90</v>
      </c>
      <c r="D42" s="81">
        <v>12345678910036</v>
      </c>
      <c r="E42" s="83">
        <v>2072672.5</v>
      </c>
      <c r="F42" s="83">
        <v>0</v>
      </c>
      <c r="G42" s="84">
        <v>0</v>
      </c>
      <c r="H42" s="84">
        <v>0</v>
      </c>
      <c r="I42" s="83">
        <v>385000</v>
      </c>
      <c r="J42" s="83">
        <v>275000</v>
      </c>
      <c r="K42" s="83">
        <v>275000</v>
      </c>
      <c r="L42" s="85">
        <v>0</v>
      </c>
      <c r="M42" s="86">
        <v>0</v>
      </c>
      <c r="N42" s="85">
        <v>0</v>
      </c>
      <c r="O42" s="83">
        <v>41453.450000000004</v>
      </c>
      <c r="P42" s="87">
        <v>0</v>
      </c>
      <c r="Q42" s="87">
        <v>0</v>
      </c>
      <c r="R42" s="87">
        <v>9647</v>
      </c>
    </row>
    <row r="43" spans="2:18" x14ac:dyDescent="0.2">
      <c r="B43" s="79">
        <v>36</v>
      </c>
      <c r="C43" s="97" t="s">
        <v>91</v>
      </c>
      <c r="D43" s="81">
        <v>12345678910037</v>
      </c>
      <c r="E43" s="83">
        <v>4180000</v>
      </c>
      <c r="F43" s="83">
        <v>1500000</v>
      </c>
      <c r="G43" s="84">
        <v>0</v>
      </c>
      <c r="H43" s="84">
        <v>0</v>
      </c>
      <c r="I43" s="83">
        <v>750000</v>
      </c>
      <c r="J43" s="83">
        <v>500000</v>
      </c>
      <c r="K43" s="85">
        <v>0</v>
      </c>
      <c r="L43" s="83">
        <v>0</v>
      </c>
      <c r="M43" s="86">
        <v>0</v>
      </c>
      <c r="N43" s="85">
        <v>0</v>
      </c>
      <c r="O43" s="83">
        <v>83600</v>
      </c>
      <c r="P43" s="88">
        <v>100000</v>
      </c>
      <c r="Q43" s="83">
        <v>0</v>
      </c>
      <c r="R43" s="83">
        <v>19250</v>
      </c>
    </row>
    <row r="44" spans="2:18" x14ac:dyDescent="0.2">
      <c r="B44" s="79">
        <v>37</v>
      </c>
      <c r="C44" s="99" t="s">
        <v>92</v>
      </c>
      <c r="D44" s="81">
        <v>12345678910038</v>
      </c>
      <c r="E44" s="83">
        <v>2915000</v>
      </c>
      <c r="F44" s="83">
        <v>0</v>
      </c>
      <c r="G44" s="102">
        <v>0</v>
      </c>
      <c r="H44" s="100">
        <v>0</v>
      </c>
      <c r="I44" s="118">
        <v>0</v>
      </c>
      <c r="J44" s="85">
        <v>0</v>
      </c>
      <c r="K44" s="85">
        <v>0</v>
      </c>
      <c r="L44" s="85">
        <v>0</v>
      </c>
      <c r="M44" s="86">
        <v>0</v>
      </c>
      <c r="N44" s="83">
        <v>0</v>
      </c>
      <c r="O44" s="83">
        <v>258300</v>
      </c>
      <c r="P44" s="83">
        <v>0</v>
      </c>
      <c r="Q44" s="83">
        <v>0</v>
      </c>
      <c r="R44" s="83">
        <v>0</v>
      </c>
    </row>
    <row r="45" spans="2:18" x14ac:dyDescent="0.2">
      <c r="B45" s="79">
        <v>38</v>
      </c>
      <c r="C45" s="101" t="s">
        <v>93</v>
      </c>
      <c r="D45" s="81">
        <v>12345678910039</v>
      </c>
      <c r="E45" s="83">
        <v>1894750</v>
      </c>
      <c r="F45" s="83">
        <v>0</v>
      </c>
      <c r="G45" s="102">
        <v>0</v>
      </c>
      <c r="H45" s="102">
        <v>0</v>
      </c>
      <c r="I45" s="83">
        <v>385000</v>
      </c>
      <c r="J45" s="83">
        <v>275000</v>
      </c>
      <c r="K45" s="83">
        <v>275000</v>
      </c>
      <c r="L45" s="85">
        <v>0</v>
      </c>
      <c r="M45" s="86">
        <v>0</v>
      </c>
      <c r="N45" s="85">
        <v>0</v>
      </c>
      <c r="O45" s="83">
        <v>37895</v>
      </c>
      <c r="P45" s="113">
        <v>26400</v>
      </c>
      <c r="Q45" s="87">
        <v>0</v>
      </c>
      <c r="R45" s="87">
        <v>8800</v>
      </c>
    </row>
    <row r="46" spans="2:18" x14ac:dyDescent="0.2">
      <c r="B46" s="79">
        <v>39</v>
      </c>
      <c r="C46" s="97" t="s">
        <v>94</v>
      </c>
      <c r="D46" s="81">
        <v>12345678910040</v>
      </c>
      <c r="E46" s="83">
        <v>9450000</v>
      </c>
      <c r="F46" s="102">
        <v>1575000</v>
      </c>
      <c r="G46" s="102">
        <v>1575000</v>
      </c>
      <c r="H46" s="100">
        <v>0</v>
      </c>
      <c r="I46" s="83">
        <v>1575000</v>
      </c>
      <c r="J46" s="83">
        <v>1575000</v>
      </c>
      <c r="K46" s="85">
        <v>0</v>
      </c>
      <c r="L46" s="85">
        <v>0</v>
      </c>
      <c r="M46" s="85">
        <v>0</v>
      </c>
      <c r="N46" s="83">
        <v>0</v>
      </c>
      <c r="O46" s="83">
        <v>189000</v>
      </c>
      <c r="P46" s="83">
        <v>0</v>
      </c>
      <c r="Q46" s="83">
        <v>0</v>
      </c>
      <c r="R46" s="83">
        <v>47250</v>
      </c>
    </row>
    <row r="47" spans="2:18" x14ac:dyDescent="0.2">
      <c r="B47" s="119"/>
      <c r="C47" s="120"/>
      <c r="D47" s="82"/>
      <c r="E47" s="121"/>
      <c r="F47" s="121"/>
      <c r="G47" s="122"/>
      <c r="H47" s="122"/>
      <c r="I47" s="122"/>
      <c r="J47" s="121"/>
      <c r="K47" s="123"/>
      <c r="L47" s="123"/>
      <c r="M47" s="124"/>
      <c r="N47" s="121"/>
      <c r="O47" s="121"/>
      <c r="P47" s="121"/>
      <c r="Q47" s="121"/>
      <c r="R47" s="125">
        <v>0</v>
      </c>
    </row>
    <row r="48" spans="2:18" ht="19.5" customHeight="1" thickBot="1" x14ac:dyDescent="0.25">
      <c r="B48" s="126"/>
      <c r="C48" s="127" t="s">
        <v>54</v>
      </c>
      <c r="D48" s="128"/>
      <c r="E48" s="129">
        <v>200193231.34999999</v>
      </c>
      <c r="F48" s="129">
        <v>37435000</v>
      </c>
      <c r="G48" s="129">
        <v>13485000</v>
      </c>
      <c r="H48" s="129">
        <v>1400000</v>
      </c>
      <c r="I48" s="129">
        <v>23345000</v>
      </c>
      <c r="J48" s="129">
        <v>18543750</v>
      </c>
      <c r="K48" s="129">
        <v>2430000</v>
      </c>
      <c r="L48" s="129">
        <v>2785000</v>
      </c>
      <c r="M48" s="129">
        <v>857745.66473988455</v>
      </c>
      <c r="N48" s="129">
        <v>745000</v>
      </c>
      <c r="O48" s="129">
        <v>4003864.6270000003</v>
      </c>
      <c r="P48" s="129">
        <v>1453200</v>
      </c>
      <c r="Q48" s="129">
        <v>2000000</v>
      </c>
      <c r="R48" s="129">
        <v>477848.86249999999</v>
      </c>
    </row>
    <row r="49" spans="3:18" x14ac:dyDescent="0.2">
      <c r="C49" s="130"/>
      <c r="D49" s="63"/>
      <c r="E49" s="131"/>
    </row>
    <row r="50" spans="3:18" x14ac:dyDescent="0.2">
      <c r="C50" s="130"/>
      <c r="D50" s="63"/>
      <c r="E50" s="131"/>
    </row>
    <row r="51" spans="3:18" x14ac:dyDescent="0.2">
      <c r="D51" s="134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</row>
    <row r="52" spans="3:18" x14ac:dyDescent="0.2">
      <c r="D52" s="134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</row>
    <row r="53" spans="3:18" x14ac:dyDescent="0.2">
      <c r="D53" s="135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</row>
    <row r="54" spans="3:18" ht="24" customHeight="1" x14ac:dyDescent="0.2">
      <c r="D54" s="137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</row>
    <row r="55" spans="3:18" x14ac:dyDescent="0.2">
      <c r="C55" s="133"/>
      <c r="D55" s="134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</row>
    <row r="56" spans="3:18" x14ac:dyDescent="0.2">
      <c r="C56" s="133"/>
      <c r="D56" s="134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</row>
    <row r="57" spans="3:18" x14ac:dyDescent="0.2">
      <c r="C57" s="133"/>
      <c r="D57" s="134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</row>
    <row r="58" spans="3:18" x14ac:dyDescent="0.2">
      <c r="C58" s="133"/>
      <c r="D58" s="134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</row>
    <row r="59" spans="3:18" x14ac:dyDescent="0.2">
      <c r="C59" s="133"/>
      <c r="D59" s="134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</row>
    <row r="60" spans="3:18" x14ac:dyDescent="0.2">
      <c r="C60" s="133"/>
      <c r="D60" s="134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</row>
    <row r="61" spans="3:18" x14ac:dyDescent="0.2">
      <c r="C61" s="133"/>
      <c r="D61" s="134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</row>
    <row r="62" spans="3:18" x14ac:dyDescent="0.2">
      <c r="C62" s="133"/>
      <c r="D62" s="134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</row>
    <row r="63" spans="3:18" x14ac:dyDescent="0.2">
      <c r="C63" s="133"/>
      <c r="D63" s="134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</row>
    <row r="64" spans="3:18" x14ac:dyDescent="0.2">
      <c r="C64" s="133"/>
      <c r="D64" s="134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</row>
    <row r="65" spans="3:18" x14ac:dyDescent="0.2">
      <c r="C65" s="133"/>
      <c r="D65" s="134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</row>
    <row r="66" spans="3:18" x14ac:dyDescent="0.2">
      <c r="C66" s="133"/>
      <c r="D66" s="134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</row>
    <row r="67" spans="3:18" x14ac:dyDescent="0.2">
      <c r="C67" s="133"/>
      <c r="D67" s="134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</row>
    <row r="68" spans="3:18" x14ac:dyDescent="0.2">
      <c r="C68" s="133"/>
      <c r="D68" s="134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3:18" x14ac:dyDescent="0.2">
      <c r="C69" s="130"/>
      <c r="D69" s="63"/>
      <c r="E69" s="131"/>
    </row>
    <row r="70" spans="3:18" x14ac:dyDescent="0.2">
      <c r="C70" s="130"/>
      <c r="D70" s="63"/>
      <c r="E70" s="131"/>
    </row>
    <row r="71" spans="3:18" x14ac:dyDescent="0.2">
      <c r="C71" s="130"/>
      <c r="D71" s="63"/>
      <c r="E71" s="131"/>
    </row>
    <row r="72" spans="3:18" x14ac:dyDescent="0.2">
      <c r="C72" s="130"/>
      <c r="D72" s="63"/>
      <c r="E72" s="131"/>
    </row>
    <row r="73" spans="3:18" x14ac:dyDescent="0.2">
      <c r="C73" s="130"/>
      <c r="D73" s="63"/>
      <c r="E73" s="131"/>
    </row>
    <row r="74" spans="3:18" x14ac:dyDescent="0.2">
      <c r="C74" s="130"/>
      <c r="D74" s="63"/>
      <c r="E74" s="131"/>
    </row>
    <row r="75" spans="3:18" x14ac:dyDescent="0.2">
      <c r="C75" s="130"/>
      <c r="D75" s="63"/>
      <c r="E75" s="131"/>
    </row>
  </sheetData>
  <mergeCells count="2">
    <mergeCell ref="E5:M5"/>
    <mergeCell ref="N5:R5"/>
  </mergeCells>
  <pageMargins left="0.15748031496062992" right="0.15748031496062992" top="0.23622047244094491" bottom="0.27559055118110237" header="0.15748031496062992" footer="0.19685039370078741"/>
  <pageSetup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01</vt:lpstr>
      <vt:lpstr>Fixed</vt:lpstr>
      <vt:lpstr>Fixed!Print_Area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</dc:creator>
  <cp:lastModifiedBy>Moza</cp:lastModifiedBy>
  <dcterms:created xsi:type="dcterms:W3CDTF">2015-12-28T10:43:17Z</dcterms:created>
  <dcterms:modified xsi:type="dcterms:W3CDTF">2015-12-28T13:17:05Z</dcterms:modified>
</cp:coreProperties>
</file>