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8505" activeTab="2"/>
  </bookViews>
  <sheets>
    <sheet name="Sheet1" sheetId="1" r:id="rId1"/>
    <sheet name="REKAP CUSTOMER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 a="1"/>
  <c r="A3" s="1"/>
  <c r="J59" i="1"/>
  <c r="J60"/>
  <c r="J385" l="1"/>
  <c r="J387"/>
  <c r="J386"/>
  <c r="K386" s="1"/>
  <c r="J269"/>
  <c r="J268"/>
  <c r="J62" l="1"/>
  <c r="J65" s="1"/>
  <c r="K385"/>
  <c r="J266"/>
  <c r="H3" i="2" l="1"/>
  <c r="F3"/>
  <c r="D3"/>
  <c r="G3"/>
  <c r="E3"/>
  <c r="C3"/>
  <c r="B3"/>
  <c r="A4" a="1"/>
  <c r="A4" s="1"/>
  <c r="H4" l="1"/>
  <c r="F4"/>
  <c r="D4"/>
  <c r="B4"/>
  <c r="G4"/>
  <c r="E4"/>
  <c r="C4"/>
  <c r="A5" a="1"/>
  <c r="A5" s="1"/>
  <c r="G5" l="1"/>
  <c r="E5"/>
  <c r="C5"/>
  <c r="H5"/>
  <c r="F5"/>
  <c r="D5"/>
  <c r="B5"/>
  <c r="A6" a="1"/>
  <c r="A6" s="1"/>
  <c r="H6" l="1"/>
  <c r="F6"/>
  <c r="D6"/>
  <c r="B6"/>
  <c r="G6"/>
  <c r="E6"/>
  <c r="C6"/>
  <c r="A7" a="1"/>
  <c r="A7" s="1"/>
  <c r="A8" s="1"/>
  <c r="G7" l="1"/>
  <c r="E7"/>
  <c r="C7"/>
  <c r="H7"/>
  <c r="F7"/>
  <c r="D7"/>
  <c r="B7"/>
  <c r="H8" l="1"/>
  <c r="F8"/>
  <c r="D8"/>
  <c r="B8"/>
  <c r="G8"/>
  <c r="E8"/>
  <c r="C8"/>
  <c r="A9" a="1"/>
  <c r="A9" s="1"/>
  <c r="G9" l="1"/>
  <c r="E9"/>
  <c r="C9"/>
  <c r="H9"/>
  <c r="F9"/>
  <c r="D9"/>
  <c r="B9"/>
  <c r="A10" a="1"/>
  <c r="A10" s="1"/>
  <c r="I9" l="1"/>
  <c r="H10"/>
  <c r="F10"/>
  <c r="D10"/>
  <c r="B10"/>
  <c r="G10"/>
  <c r="E10"/>
  <c r="C10"/>
  <c r="A11" a="1"/>
  <c r="A11" s="1"/>
  <c r="G11" l="1"/>
  <c r="E11"/>
  <c r="C11"/>
  <c r="H11"/>
  <c r="F11"/>
  <c r="D11"/>
  <c r="B11"/>
  <c r="A12" a="1"/>
  <c r="A12" s="1"/>
  <c r="H12" l="1"/>
  <c r="F12"/>
  <c r="D12"/>
  <c r="B12"/>
  <c r="G12"/>
  <c r="E12"/>
  <c r="C12"/>
  <c r="A13" a="1"/>
  <c r="A13" s="1"/>
  <c r="G13" l="1"/>
  <c r="E13"/>
  <c r="C13"/>
  <c r="H13"/>
  <c r="F13"/>
  <c r="D13"/>
  <c r="B13"/>
  <c r="A14" a="1"/>
  <c r="A14" s="1"/>
  <c r="H14" l="1"/>
  <c r="F14"/>
  <c r="D14"/>
  <c r="B14"/>
  <c r="G14"/>
  <c r="E14"/>
  <c r="C14"/>
  <c r="A15" a="1"/>
  <c r="A15" s="1"/>
  <c r="G15" l="1"/>
  <c r="E15"/>
  <c r="C15"/>
  <c r="H15"/>
  <c r="F15"/>
  <c r="D15"/>
  <c r="B15"/>
  <c r="A16" a="1"/>
  <c r="A16" s="1"/>
  <c r="H16" l="1"/>
  <c r="F16"/>
  <c r="D16"/>
  <c r="B16"/>
  <c r="G16"/>
  <c r="E16"/>
  <c r="C16"/>
  <c r="A17" a="1"/>
  <c r="A17" s="1"/>
  <c r="G17" l="1"/>
  <c r="E17"/>
  <c r="C17"/>
  <c r="H17"/>
  <c r="F17"/>
  <c r="D17"/>
  <c r="B17"/>
  <c r="A18" a="1"/>
  <c r="A18" s="1"/>
  <c r="H18" l="1"/>
  <c r="F18"/>
  <c r="D18"/>
  <c r="B18"/>
  <c r="G18"/>
  <c r="E18"/>
  <c r="C18"/>
  <c r="A19" a="1"/>
  <c r="A19" s="1"/>
  <c r="G19" l="1"/>
  <c r="E19"/>
  <c r="C19"/>
  <c r="H19"/>
  <c r="F19"/>
  <c r="D19"/>
  <c r="B19"/>
  <c r="A20" a="1"/>
  <c r="A20" s="1"/>
  <c r="H20" l="1"/>
  <c r="F20"/>
  <c r="D20"/>
  <c r="B20"/>
  <c r="G20"/>
  <c r="E20"/>
  <c r="C20"/>
  <c r="A21" a="1"/>
  <c r="A21" s="1"/>
  <c r="G21" l="1"/>
  <c r="E21"/>
  <c r="C21"/>
  <c r="H21"/>
  <c r="F21"/>
  <c r="D21"/>
  <c r="B21"/>
  <c r="A22" a="1"/>
  <c r="A22" s="1"/>
  <c r="H22" l="1"/>
  <c r="F22"/>
  <c r="D22"/>
  <c r="B22"/>
  <c r="G22"/>
  <c r="E22"/>
  <c r="C22"/>
  <c r="A23" a="1"/>
  <c r="A23" s="1"/>
  <c r="G23" l="1"/>
  <c r="E23"/>
  <c r="C23"/>
  <c r="H23"/>
  <c r="F23"/>
  <c r="D23"/>
  <c r="B23"/>
  <c r="A24" a="1"/>
  <c r="A24" s="1"/>
  <c r="H24" l="1"/>
  <c r="F24"/>
  <c r="D24"/>
  <c r="B24"/>
  <c r="G24"/>
  <c r="E24"/>
  <c r="C24"/>
  <c r="A25" a="1"/>
  <c r="A25" s="1"/>
  <c r="G25" l="1"/>
  <c r="E25"/>
  <c r="C25"/>
  <c r="H25"/>
  <c r="F25"/>
  <c r="D25"/>
  <c r="B25"/>
  <c r="A26" a="1"/>
  <c r="A26" s="1"/>
  <c r="H26" l="1"/>
  <c r="F26"/>
  <c r="D26"/>
  <c r="B26"/>
  <c r="G26"/>
  <c r="E26"/>
  <c r="C26"/>
  <c r="A27" a="1"/>
  <c r="A27" s="1"/>
  <c r="G27" l="1"/>
  <c r="E27"/>
  <c r="C27"/>
  <c r="H27"/>
  <c r="F27"/>
  <c r="D27"/>
  <c r="B27"/>
  <c r="A28" a="1"/>
  <c r="A28" s="1"/>
  <c r="H28" l="1"/>
  <c r="F28"/>
  <c r="D28"/>
  <c r="B28"/>
  <c r="G28"/>
  <c r="E28"/>
  <c r="C28"/>
  <c r="A29" a="1"/>
  <c r="A29" s="1"/>
  <c r="G29" l="1"/>
  <c r="E29"/>
  <c r="C29"/>
  <c r="H29"/>
  <c r="F29"/>
  <c r="D29"/>
  <c r="B29"/>
  <c r="A30" a="1"/>
  <c r="A30" s="1"/>
  <c r="H30" l="1"/>
  <c r="F30"/>
  <c r="D30"/>
  <c r="G30"/>
  <c r="E30"/>
  <c r="C30"/>
  <c r="B30"/>
  <c r="A31" a="1"/>
  <c r="A31" s="1"/>
  <c r="G31" l="1"/>
  <c r="E31"/>
  <c r="C31"/>
  <c r="H31"/>
  <c r="F31"/>
  <c r="D31"/>
  <c r="B31"/>
  <c r="A32" a="1"/>
  <c r="A32" s="1"/>
  <c r="H32" l="1"/>
  <c r="F32"/>
  <c r="D32"/>
  <c r="G32"/>
  <c r="E32"/>
  <c r="C32"/>
  <c r="B32"/>
  <c r="A33" a="1"/>
  <c r="A33" s="1"/>
  <c r="G33" l="1"/>
  <c r="E33"/>
  <c r="C33"/>
  <c r="H33"/>
  <c r="F33"/>
  <c r="D33"/>
  <c r="B33"/>
  <c r="A34" a="1"/>
  <c r="A34" s="1"/>
  <c r="H34" l="1"/>
  <c r="F34"/>
  <c r="D34"/>
  <c r="G34"/>
  <c r="E34"/>
  <c r="C34"/>
  <c r="B34"/>
  <c r="A35" a="1"/>
  <c r="A35" s="1"/>
  <c r="G35" l="1"/>
  <c r="E35"/>
  <c r="C35"/>
  <c r="H35"/>
  <c r="F35"/>
  <c r="D35"/>
  <c r="B35"/>
  <c r="A36" a="1"/>
  <c r="A36" s="1"/>
  <c r="H36" l="1"/>
  <c r="F36"/>
  <c r="D36"/>
  <c r="G36"/>
  <c r="E36"/>
  <c r="C36"/>
  <c r="B36"/>
  <c r="A37" a="1"/>
  <c r="A37" s="1"/>
  <c r="G37" l="1"/>
  <c r="E37"/>
  <c r="C37"/>
  <c r="H37"/>
  <c r="F37"/>
  <c r="D37"/>
  <c r="B37"/>
  <c r="A38" a="1"/>
  <c r="A38" s="1"/>
  <c r="H38" l="1"/>
  <c r="F38"/>
  <c r="D38"/>
  <c r="G38"/>
  <c r="E38"/>
  <c r="C38"/>
  <c r="B38"/>
  <c r="A39" a="1"/>
  <c r="A39" s="1"/>
  <c r="G39" l="1"/>
  <c r="E39"/>
  <c r="C39"/>
  <c r="H39"/>
  <c r="F39"/>
  <c r="D39"/>
  <c r="B39"/>
  <c r="A40" a="1"/>
  <c r="A40" s="1"/>
  <c r="H40" l="1"/>
  <c r="F40"/>
  <c r="D40"/>
  <c r="G40"/>
  <c r="E40"/>
  <c r="C40"/>
  <c r="B40"/>
  <c r="A41" a="1"/>
  <c r="A41" s="1"/>
  <c r="G41" l="1"/>
  <c r="E41"/>
  <c r="C41"/>
  <c r="H41"/>
  <c r="F41"/>
  <c r="D41"/>
  <c r="B41"/>
  <c r="A42" a="1"/>
  <c r="A42" s="1"/>
  <c r="H42" l="1"/>
  <c r="F42"/>
  <c r="D42"/>
  <c r="G42"/>
  <c r="E42"/>
  <c r="C42"/>
  <c r="B42"/>
  <c r="A43" a="1"/>
  <c r="A43" s="1"/>
  <c r="G43" l="1"/>
  <c r="E43"/>
  <c r="C43"/>
  <c r="H43"/>
  <c r="F43"/>
  <c r="D43"/>
  <c r="B43"/>
  <c r="A44" a="1"/>
  <c r="A44" s="1"/>
  <c r="H44" l="1"/>
  <c r="F44"/>
  <c r="D44"/>
  <c r="G44"/>
  <c r="E44"/>
  <c r="C44"/>
  <c r="B44"/>
  <c r="A45" a="1"/>
  <c r="A45" s="1"/>
  <c r="G45" l="1"/>
  <c r="E45"/>
  <c r="C45"/>
  <c r="H45"/>
  <c r="F45"/>
  <c r="D45"/>
  <c r="B45"/>
  <c r="A46" a="1"/>
  <c r="A46" s="1"/>
  <c r="H46" l="1"/>
  <c r="F46"/>
  <c r="D46"/>
  <c r="G46"/>
  <c r="E46"/>
  <c r="C46"/>
  <c r="B46"/>
  <c r="A47" a="1"/>
  <c r="A47" s="1"/>
  <c r="G47" l="1"/>
  <c r="E47"/>
  <c r="C47"/>
  <c r="H47"/>
  <c r="F47"/>
  <c r="D47"/>
  <c r="B47"/>
  <c r="A48" a="1"/>
  <c r="A48" s="1"/>
  <c r="H48" l="1"/>
  <c r="F48"/>
  <c r="D48"/>
  <c r="G48"/>
  <c r="E48"/>
  <c r="C48"/>
  <c r="B48"/>
  <c r="A49" a="1"/>
  <c r="A49" s="1"/>
  <c r="G49" l="1"/>
  <c r="E49"/>
  <c r="C49"/>
  <c r="H49"/>
  <c r="F49"/>
  <c r="D49"/>
  <c r="B49"/>
  <c r="A50" a="1"/>
  <c r="A50" s="1"/>
  <c r="H50" l="1"/>
  <c r="F50"/>
  <c r="D50"/>
  <c r="G50"/>
  <c r="E50"/>
  <c r="C50"/>
  <c r="B50"/>
  <c r="A51" a="1"/>
  <c r="A51" s="1"/>
  <c r="G51" l="1"/>
  <c r="E51"/>
  <c r="C51"/>
  <c r="H51"/>
  <c r="F51"/>
  <c r="D51"/>
  <c r="B51"/>
  <c r="A52" a="1"/>
  <c r="A52" s="1"/>
  <c r="H52" l="1"/>
  <c r="F52"/>
  <c r="D52"/>
  <c r="G52"/>
  <c r="E52"/>
  <c r="C52"/>
  <c r="B52"/>
  <c r="A53" a="1"/>
  <c r="A53" s="1"/>
  <c r="G53" l="1"/>
  <c r="E53"/>
  <c r="C53"/>
  <c r="H53"/>
  <c r="F53"/>
  <c r="D53"/>
  <c r="B53"/>
  <c r="A54" a="1"/>
  <c r="A54" s="1"/>
  <c r="H54" l="1"/>
  <c r="F54"/>
  <c r="D54"/>
  <c r="G54"/>
  <c r="E54"/>
  <c r="C54"/>
  <c r="B54"/>
  <c r="A55" a="1"/>
  <c r="A55" s="1"/>
  <c r="G55" l="1"/>
  <c r="E55"/>
  <c r="C55"/>
  <c r="H55"/>
  <c r="F55"/>
  <c r="D55"/>
  <c r="B55"/>
  <c r="A56" a="1"/>
  <c r="A56" s="1"/>
  <c r="H56" l="1"/>
  <c r="F56"/>
  <c r="D56"/>
  <c r="G56"/>
  <c r="E56"/>
  <c r="C56"/>
  <c r="B56"/>
  <c r="A57" a="1"/>
  <c r="A57" s="1"/>
  <c r="G57" l="1"/>
  <c r="E57"/>
  <c r="C57"/>
  <c r="H57"/>
  <c r="F57"/>
  <c r="D57"/>
  <c r="B57"/>
  <c r="A58" a="1"/>
  <c r="A58" s="1"/>
  <c r="H58" l="1"/>
  <c r="F58"/>
  <c r="D58"/>
  <c r="G58"/>
  <c r="E58"/>
  <c r="C58"/>
  <c r="B58"/>
  <c r="A59" a="1"/>
  <c r="A59" s="1"/>
  <c r="G59" l="1"/>
  <c r="E59"/>
  <c r="C59"/>
  <c r="H59"/>
  <c r="F59"/>
  <c r="D59"/>
  <c r="B59"/>
  <c r="A60" a="1"/>
  <c r="A60" s="1"/>
  <c r="H60" l="1"/>
  <c r="F60"/>
  <c r="D60"/>
  <c r="G60"/>
  <c r="E60"/>
  <c r="C60"/>
  <c r="B60"/>
  <c r="A61" a="1"/>
  <c r="A61" s="1"/>
  <c r="G61" l="1"/>
  <c r="E61"/>
  <c r="C61"/>
  <c r="H61"/>
  <c r="F61"/>
  <c r="D61"/>
  <c r="B61"/>
  <c r="A62" a="1"/>
  <c r="A62" s="1"/>
  <c r="H62" l="1"/>
  <c r="F62"/>
  <c r="D62"/>
  <c r="G62"/>
  <c r="E62"/>
  <c r="C62"/>
  <c r="B62"/>
  <c r="A63" a="1"/>
  <c r="A63" s="1"/>
  <c r="G63" l="1"/>
  <c r="E63"/>
  <c r="C63"/>
  <c r="H63"/>
  <c r="F63"/>
  <c r="D63"/>
  <c r="B63"/>
  <c r="A64" a="1"/>
  <c r="A64" s="1"/>
  <c r="H64" l="1"/>
  <c r="F64"/>
  <c r="D64"/>
  <c r="G64"/>
  <c r="E64"/>
  <c r="C64"/>
  <c r="B64"/>
  <c r="A65" a="1"/>
  <c r="A65" s="1"/>
  <c r="G65" l="1"/>
  <c r="E65"/>
  <c r="C65"/>
  <c r="H65"/>
  <c r="F65"/>
  <c r="D65"/>
  <c r="B65"/>
  <c r="A66" a="1"/>
  <c r="A66" s="1"/>
  <c r="H66" l="1"/>
  <c r="F66"/>
  <c r="D66"/>
  <c r="G66"/>
  <c r="E66"/>
  <c r="C66"/>
  <c r="B66"/>
  <c r="A67" a="1"/>
  <c r="A67" s="1"/>
  <c r="G67" l="1"/>
  <c r="E67"/>
  <c r="C67"/>
  <c r="H67"/>
  <c r="F67"/>
  <c r="D67"/>
  <c r="B67"/>
  <c r="A68" a="1"/>
  <c r="A68" s="1"/>
  <c r="H68" l="1"/>
  <c r="F68"/>
  <c r="D68"/>
  <c r="G68"/>
  <c r="E68"/>
  <c r="C68"/>
  <c r="B68"/>
  <c r="A69" a="1"/>
  <c r="A69" s="1"/>
  <c r="G69" l="1"/>
  <c r="E69"/>
  <c r="C69"/>
  <c r="H69"/>
  <c r="F69"/>
  <c r="D69"/>
  <c r="B69"/>
  <c r="A70" a="1"/>
  <c r="A70" s="1"/>
  <c r="H70" l="1"/>
  <c r="F70"/>
  <c r="D70"/>
  <c r="G70"/>
  <c r="E70"/>
  <c r="C70"/>
  <c r="B70"/>
  <c r="A71" a="1"/>
  <c r="A71" s="1"/>
  <c r="G71" l="1"/>
  <c r="E71"/>
  <c r="C71"/>
  <c r="H71"/>
  <c r="F71"/>
  <c r="D71"/>
  <c r="B71"/>
  <c r="A72" a="1"/>
  <c r="A72" s="1"/>
  <c r="H72" l="1"/>
  <c r="F72"/>
  <c r="D72"/>
  <c r="G72"/>
  <c r="E72"/>
  <c r="C72"/>
  <c r="B72"/>
  <c r="A73" a="1"/>
  <c r="A73" s="1"/>
  <c r="G73" l="1"/>
  <c r="E73"/>
  <c r="C73"/>
  <c r="H73"/>
  <c r="F73"/>
  <c r="D73"/>
  <c r="B73"/>
  <c r="A74" a="1"/>
  <c r="A74" s="1"/>
  <c r="H74" l="1"/>
  <c r="F74"/>
  <c r="D74"/>
  <c r="G74"/>
  <c r="E74"/>
  <c r="C74"/>
  <c r="B74"/>
  <c r="A75" a="1"/>
  <c r="A75" s="1"/>
  <c r="G75" l="1"/>
  <c r="E75"/>
  <c r="C75"/>
  <c r="H75"/>
  <c r="F75"/>
  <c r="D75"/>
  <c r="B75"/>
  <c r="A76" a="1"/>
  <c r="A76" s="1"/>
  <c r="H76" l="1"/>
  <c r="F76"/>
  <c r="D76"/>
  <c r="G76"/>
  <c r="E76"/>
  <c r="C76"/>
  <c r="B76"/>
  <c r="A77" a="1"/>
  <c r="A77" s="1"/>
  <c r="G77" l="1"/>
  <c r="E77"/>
  <c r="C77"/>
  <c r="H77"/>
  <c r="F77"/>
  <c r="D77"/>
  <c r="B77"/>
  <c r="A78" a="1"/>
  <c r="A78" s="1"/>
  <c r="H78" l="1"/>
  <c r="F78"/>
  <c r="D78"/>
  <c r="G78"/>
  <c r="E78"/>
  <c r="C78"/>
  <c r="B78"/>
  <c r="A79" a="1"/>
  <c r="A79" s="1"/>
  <c r="G79" l="1"/>
  <c r="E79"/>
  <c r="C79"/>
  <c r="H79"/>
  <c r="F79"/>
  <c r="D79"/>
  <c r="B79"/>
  <c r="A80" a="1"/>
  <c r="A80" s="1"/>
  <c r="H80" l="1"/>
  <c r="F80"/>
  <c r="D80"/>
  <c r="G80"/>
  <c r="E80"/>
  <c r="C80"/>
  <c r="B80"/>
  <c r="A81" a="1"/>
  <c r="A81" s="1"/>
  <c r="G81" l="1"/>
  <c r="E81"/>
  <c r="C81"/>
  <c r="H81"/>
  <c r="F81"/>
  <c r="D81"/>
  <c r="B81"/>
  <c r="A82" a="1"/>
  <c r="A82" s="1"/>
  <c r="H82" l="1"/>
  <c r="F82"/>
  <c r="D82"/>
  <c r="G82"/>
  <c r="G91" s="1"/>
  <c r="G92" s="1"/>
  <c r="E82"/>
  <c r="C82"/>
  <c r="C91" s="1"/>
  <c r="C92" s="1"/>
  <c r="B82"/>
  <c r="A83" a="1"/>
  <c r="A83" s="1"/>
  <c r="F91"/>
  <c r="F92" s="1"/>
  <c r="D91"/>
  <c r="D92" s="1"/>
  <c r="B91"/>
  <c r="H91"/>
  <c r="H92" s="1"/>
  <c r="E91"/>
  <c r="E92" s="1"/>
  <c r="G83" l="1"/>
  <c r="E83"/>
  <c r="C83"/>
  <c r="H83"/>
  <c r="F83"/>
  <c r="D83"/>
  <c r="B83"/>
  <c r="B92"/>
  <c r="I92" s="1"/>
  <c r="I91"/>
  <c r="A84" a="1"/>
  <c r="A84" s="1"/>
  <c r="A85" s="1" a="1"/>
  <c r="A85" s="1"/>
  <c r="A86" s="1" a="1"/>
  <c r="A86" s="1"/>
  <c r="A87" s="1" a="1"/>
  <c r="A87" s="1"/>
  <c r="A88" s="1" a="1"/>
  <c r="A88" s="1"/>
  <c r="A89" s="1" a="1"/>
  <c r="A89" s="1"/>
  <c r="A90" s="1" a="1"/>
  <c r="A90" s="1"/>
</calcChain>
</file>

<file path=xl/sharedStrings.xml><?xml version="1.0" encoding="utf-8"?>
<sst xmlns="http://schemas.openxmlformats.org/spreadsheetml/2006/main" count="702" uniqueCount="282">
  <si>
    <t>201240 PAKET KILAT KHUSUS</t>
  </si>
  <si>
    <t>TANGGAL</t>
  </si>
  <si>
    <t>JENIS KIRIMAN</t>
  </si>
  <si>
    <t>NO RESI</t>
  </si>
  <si>
    <t>PENGIRIM</t>
  </si>
  <si>
    <t>PENERIMA</t>
  </si>
  <si>
    <t>KODEPOS</t>
  </si>
  <si>
    <t>TARIF</t>
  </si>
  <si>
    <t>201230 PAKETPOS</t>
  </si>
  <si>
    <t>BATIK FAFA</t>
  </si>
  <si>
    <t>HIJABSYARIKU SHAFIYYAH</t>
  </si>
  <si>
    <t>CUSTOMER</t>
  </si>
  <si>
    <t>PAKET KILAT KHUSUS</t>
  </si>
  <si>
    <t>PAKETPOS</t>
  </si>
  <si>
    <t>EXPRESS</t>
  </si>
  <si>
    <t>SURAT KILAT KHUSUS</t>
  </si>
  <si>
    <t>RUMAH UNGU MARWAH</t>
  </si>
  <si>
    <t>ANAK SHOLIH</t>
  </si>
  <si>
    <t>YASMIN SHOFY</t>
  </si>
  <si>
    <t>NIQABYSHOP</t>
  </si>
  <si>
    <t>KAINABAYA</t>
  </si>
  <si>
    <t>KAJIAN ISLAMI</t>
  </si>
  <si>
    <t>201210 SURAT KILAT KHUSUS</t>
  </si>
  <si>
    <t>SHL HIJAB</t>
  </si>
  <si>
    <t>KAKAK</t>
  </si>
  <si>
    <t>BEA DASAR</t>
  </si>
  <si>
    <t>PAKET JUMBO</t>
  </si>
  <si>
    <t>EMS</t>
  </si>
  <si>
    <t>NAMA PENERIMA</t>
  </si>
  <si>
    <t>HIJABSYARIKU</t>
  </si>
  <si>
    <t>AISHAOLSHOP</t>
  </si>
  <si>
    <t>R LN</t>
  </si>
  <si>
    <t>TAUFAN AMALUDIN</t>
  </si>
  <si>
    <t>AISYAH</t>
  </si>
  <si>
    <t>ZAINAL ARIFIN</t>
  </si>
  <si>
    <t>wildan</t>
  </si>
  <si>
    <t>TRIYONO</t>
  </si>
  <si>
    <t>SHOFIYAH MAULIDA</t>
  </si>
  <si>
    <t>KHOLIFAH NUR KHASANAH</t>
  </si>
  <si>
    <t>UMMU SABIL</t>
  </si>
  <si>
    <t>BP SUDARYO (YAYO)</t>
  </si>
  <si>
    <t>AYU (UMMU IMRON)</t>
  </si>
  <si>
    <t>SITI NUR ROHMAH (ANIK)</t>
  </si>
  <si>
    <t>RIZQI MARIA ULFAH</t>
  </si>
  <si>
    <t>RINA WULANDARI</t>
  </si>
  <si>
    <t>SHOLEHA</t>
  </si>
  <si>
    <t>MARET</t>
  </si>
  <si>
    <t>MOH HASAN</t>
  </si>
  <si>
    <t>DONI YULISTIAN</t>
  </si>
  <si>
    <t>RINA SOPIANTINI</t>
  </si>
  <si>
    <t>POPON DWI K</t>
  </si>
  <si>
    <t>JUMARNO</t>
  </si>
  <si>
    <t>ISKANDAR PEMBENGO</t>
  </si>
  <si>
    <t>SEPTIAN</t>
  </si>
  <si>
    <t>ABDULLAH MUTAQIN</t>
  </si>
  <si>
    <t>HENDRAYANI</t>
  </si>
  <si>
    <t>CIPTO</t>
  </si>
  <si>
    <t>DEWI PUTRI (ESTATE GAHARU)</t>
  </si>
  <si>
    <t>INTAN NUR AZIZA</t>
  </si>
  <si>
    <t>DESY</t>
  </si>
  <si>
    <t>EKO PRASETYO</t>
  </si>
  <si>
    <t>SRI REZEKI PURNAMAWATI</t>
  </si>
  <si>
    <t>RIFA AISHA</t>
  </si>
  <si>
    <t>MUHAMMAD JIBRIL GAMBI</t>
  </si>
  <si>
    <t>IBRAHIM KHALLILUL HAQ</t>
  </si>
  <si>
    <t>TKIT AL AUSATH</t>
  </si>
  <si>
    <t>ADHELIA PUTRI BINTU BP SYAIFUL</t>
  </si>
  <si>
    <t>UMMU NUR SUNING DIYATI</t>
  </si>
  <si>
    <t>WAAFIINI</t>
  </si>
  <si>
    <t>ADIBAH</t>
  </si>
  <si>
    <t>ZAHRO HF BINTU RIADY TOTO S</t>
  </si>
  <si>
    <t>RUQOYYAH AL BATAMIYYAH DEIPY F</t>
  </si>
  <si>
    <t>IRBAH AL ATSARIYYAH</t>
  </si>
  <si>
    <t>RIHAMMUHAMMAD BASUMBUL</t>
  </si>
  <si>
    <t>HANIFAH FAJAR TUAEL</t>
  </si>
  <si>
    <t>FATIMAH ARROSYIDAH</t>
  </si>
  <si>
    <t>NARTINUNINGSIH</t>
  </si>
  <si>
    <t>INTAN ROHMAWATI</t>
  </si>
  <si>
    <t>NANANG SUPRIYANTO (CITA SAPUTR</t>
  </si>
  <si>
    <t>AMALIA NUR AISYAH</t>
  </si>
  <si>
    <t>QONITAH FIDA M</t>
  </si>
  <si>
    <t>IBU SITI ROHAYATI</t>
  </si>
  <si>
    <t>UMMU UMAIR AISY</t>
  </si>
  <si>
    <t>AL UKHT QONITAH AZZAHIYYAH</t>
  </si>
  <si>
    <t>SITI RAHMAYANTI SIREGAR</t>
  </si>
  <si>
    <t>MUTHMAINNAH (MUMUT)</t>
  </si>
  <si>
    <t>IBU HEMILIA</t>
  </si>
  <si>
    <t>TAUFIK HIDAYAT</t>
  </si>
  <si>
    <t>SAPTO BAGUS NUGROHO</t>
  </si>
  <si>
    <t>IRAWATI</t>
  </si>
  <si>
    <t>IBU NURKILAH</t>
  </si>
  <si>
    <t>TEGUH HARI WIBOWO</t>
  </si>
  <si>
    <t>NINING SYAHFITRI</t>
  </si>
  <si>
    <t>NUR FITRI</t>
  </si>
  <si>
    <t>RD SRI MULYATI</t>
  </si>
  <si>
    <t>RIKHA AMALIA</t>
  </si>
  <si>
    <t>ARISTY</t>
  </si>
  <si>
    <t>UMI KALSUM</t>
  </si>
  <si>
    <t>MUTADAFFIQOH BP LIL MASAIL</t>
  </si>
  <si>
    <t>UMMU RIJAL</t>
  </si>
  <si>
    <t>KUKUH YULIARSO</t>
  </si>
  <si>
    <t>DANIATHY</t>
  </si>
  <si>
    <t>SAIFUL</t>
  </si>
  <si>
    <t>ALIMUDDIN</t>
  </si>
  <si>
    <t>LINAWATI RANDI SARI</t>
  </si>
  <si>
    <t>IBU ZAKIYATUN NAFISAH</t>
  </si>
  <si>
    <t>ABU ULA COLLECTION</t>
  </si>
  <si>
    <t>UMMU MARYAM</t>
  </si>
  <si>
    <t>LIDYA</t>
  </si>
  <si>
    <t>UMMU ROIHANAH TKIT A BA TA</t>
  </si>
  <si>
    <t>NOFI JUMATIN</t>
  </si>
  <si>
    <t>SIRIH ANDANI</t>
  </si>
  <si>
    <t>KIKI NURMALA</t>
  </si>
  <si>
    <t>SAFIA ADJARA</t>
  </si>
  <si>
    <t>WIDIA FRICHA HELLENA</t>
  </si>
  <si>
    <t>IBU CASYATI</t>
  </si>
  <si>
    <t>ANASTASIA LARASATI</t>
  </si>
  <si>
    <t>SABRI SAID</t>
  </si>
  <si>
    <t>DIAN</t>
  </si>
  <si>
    <t>ENDANG SEAN</t>
  </si>
  <si>
    <t>KUNENI</t>
  </si>
  <si>
    <t>ASQURIAH</t>
  </si>
  <si>
    <t>YULI YANI SAFITRI</t>
  </si>
  <si>
    <t>SRI HARTINI</t>
  </si>
  <si>
    <t>ERAWATI</t>
  </si>
  <si>
    <t>TIKI AL AUSATH</t>
  </si>
  <si>
    <t>NAFARA QAULANI</t>
  </si>
  <si>
    <t>MOH ZAMRODI</t>
  </si>
  <si>
    <t>IBU DIAH SADIAH</t>
  </si>
  <si>
    <t>INSPIRASTORE</t>
  </si>
  <si>
    <t>MUKHLISIN</t>
  </si>
  <si>
    <t>JUMAWATI</t>
  </si>
  <si>
    <t>MUHAMMAD HADID</t>
  </si>
  <si>
    <t>LUCKY FITRIANINGSIH LENDEON</t>
  </si>
  <si>
    <t>SARI YUNITA</t>
  </si>
  <si>
    <t>ANI SULASTRI</t>
  </si>
  <si>
    <t>HILDAWATI ILHAM</t>
  </si>
  <si>
    <t>RUMAH TERATAI</t>
  </si>
  <si>
    <t>RANI</t>
  </si>
  <si>
    <t>ANI MULYANI</t>
  </si>
  <si>
    <t>NAYLA BP H KHOIRUL ANAM</t>
  </si>
  <si>
    <t>FATIMAH CHAIRUL</t>
  </si>
  <si>
    <t>DESY WULANDARI</t>
  </si>
  <si>
    <t>EDY PARYANTO LITHA</t>
  </si>
  <si>
    <t>SUCI</t>
  </si>
  <si>
    <t>HSN</t>
  </si>
  <si>
    <t>FATHIMAH</t>
  </si>
  <si>
    <t>DESY WULANDARIS</t>
  </si>
  <si>
    <t>UMMU KHALID</t>
  </si>
  <si>
    <t>PAUD BUNAYYA (WAHYUDI)</t>
  </si>
  <si>
    <t>DESI WULANDARI</t>
  </si>
  <si>
    <t>UMMU ABDILLAH</t>
  </si>
  <si>
    <t>ABDULLAH HADI</t>
  </si>
  <si>
    <t>RINI WIKANTI</t>
  </si>
  <si>
    <t>PRIMANITA PAK EMAN SUHERMAN</t>
  </si>
  <si>
    <t>RETNO WAHYU SEJATI</t>
  </si>
  <si>
    <t>NIKEN</t>
  </si>
  <si>
    <t>MAIDA MAGHFIROHWATI</t>
  </si>
  <si>
    <t>ALFI GUNAWAN</t>
  </si>
  <si>
    <t>AYU</t>
  </si>
  <si>
    <t>CINDY INTAN</t>
  </si>
  <si>
    <t>BAIQ NOVITA INDRIANI</t>
  </si>
  <si>
    <t>LOVELY SHOP</t>
  </si>
  <si>
    <t>HENI</t>
  </si>
  <si>
    <t>RIZA PRATIWI PASCA R</t>
  </si>
  <si>
    <t>ITA MUNAWAROH</t>
  </si>
  <si>
    <t>HERA MARDIKA</t>
  </si>
  <si>
    <t>ANDI ITHA</t>
  </si>
  <si>
    <t>HANA DWI</t>
  </si>
  <si>
    <t>ROHATY HATARY</t>
  </si>
  <si>
    <t>SISKA WAHYUNI KAMIL</t>
  </si>
  <si>
    <t>HJ NENG WARDAH</t>
  </si>
  <si>
    <t>FAISAL RAHMAN</t>
  </si>
  <si>
    <t>ULINNUHA</t>
  </si>
  <si>
    <t>IRMAN DAROJAT</t>
  </si>
  <si>
    <t>LATIF EKA BAYU</t>
  </si>
  <si>
    <t>ABDUL HADI ZAKARIA</t>
  </si>
  <si>
    <t>M KUSTALANI</t>
  </si>
  <si>
    <t>DESY HERAWATI</t>
  </si>
  <si>
    <t>MOH YAMIN</t>
  </si>
  <si>
    <t>WAWAN</t>
  </si>
  <si>
    <t>HAIBAN</t>
  </si>
  <si>
    <t>RACHMATSISWANTO</t>
  </si>
  <si>
    <t>SUPRIYANTO</t>
  </si>
  <si>
    <t>RIDHO AGENCY (ABU MUADZ WAHYU)</t>
  </si>
  <si>
    <t>MUTIARA ISLAM AL ITTIBA</t>
  </si>
  <si>
    <t>BP PAHALA ALALAM KAYANA</t>
  </si>
  <si>
    <t>ABU FIDA</t>
  </si>
  <si>
    <t>IBU RUKIAH</t>
  </si>
  <si>
    <t>TITIN SAODAH</t>
  </si>
  <si>
    <t>BRIPKA ABDUL RAHMAN</t>
  </si>
  <si>
    <t>ABDUL HALIM</t>
  </si>
  <si>
    <t>JUHARDI JOHAR</t>
  </si>
  <si>
    <t>ADDINA SABILLA (IZZI)</t>
  </si>
  <si>
    <t>PIPIT MARTINI</t>
  </si>
  <si>
    <t>IBU KODARIAH</t>
  </si>
  <si>
    <t>UMMU FATHI</t>
  </si>
  <si>
    <t>WIWIED</t>
  </si>
  <si>
    <t>JUNAIDY</t>
  </si>
  <si>
    <t>UMMU MUTIAH</t>
  </si>
  <si>
    <t>R BELLA PERMATASARI</t>
  </si>
  <si>
    <t>UMMU FATIH</t>
  </si>
  <si>
    <t>BASMA EMMA ALAYDRUS</t>
  </si>
  <si>
    <t>BP YANTO</t>
  </si>
  <si>
    <t>SRI WIDARTI</t>
  </si>
  <si>
    <t>DESSY RACHMAYANTI</t>
  </si>
  <si>
    <t>OKTI ROSMAYANTI</t>
  </si>
  <si>
    <t>GRIYA AYYUBI</t>
  </si>
  <si>
    <t>SUKIRNO</t>
  </si>
  <si>
    <t>UMMU FAQIH</t>
  </si>
  <si>
    <t>ALHASANU COLLECTION</t>
  </si>
  <si>
    <t>INTAN JULIANTI</t>
  </si>
  <si>
    <t>IPAH PARIDAH</t>
  </si>
  <si>
    <t>SUCI M RUSTAM</t>
  </si>
  <si>
    <t>APRIL</t>
  </si>
  <si>
    <t>HJ RATNA</t>
  </si>
  <si>
    <t>NUR BAHDIA WA UNDU</t>
  </si>
  <si>
    <t>SITI AISYAH</t>
  </si>
  <si>
    <t>NASYWA GALLERY</t>
  </si>
  <si>
    <t>SURYONO</t>
  </si>
  <si>
    <t>201417 Express Dokumen Nasional</t>
  </si>
  <si>
    <t>ELIZA FLORIST</t>
  </si>
  <si>
    <t>IBU KAMIL</t>
  </si>
  <si>
    <t>201PJE PAKET JUMBO EKONOMI</t>
  </si>
  <si>
    <t>HERBAL 21</t>
  </si>
  <si>
    <t>BP OKNI WISH</t>
  </si>
  <si>
    <t>ADY WARASTO</t>
  </si>
  <si>
    <t>CAFE PEMPEK AYUK MITA</t>
  </si>
  <si>
    <t>BP IWAN KURNIAWAN</t>
  </si>
  <si>
    <t>JAMI WARSITA</t>
  </si>
  <si>
    <t>TK ANNAJIYAH MALINAU</t>
  </si>
  <si>
    <t>PAUD KARYA BAKTI</t>
  </si>
  <si>
    <t>DESY DWI LESTARI</t>
  </si>
  <si>
    <t>NANING</t>
  </si>
  <si>
    <t>RASMIYATI</t>
  </si>
  <si>
    <t>SULASMI NAPITUPULU</t>
  </si>
  <si>
    <t>UMMU AISYAH</t>
  </si>
  <si>
    <t>VEVI UMMU UMAR</t>
  </si>
  <si>
    <t>ABU MUHAMMAD (HERI MURIANTO,SP</t>
  </si>
  <si>
    <t>ABU MUHAMMAD (HERI MURIANTO SP</t>
  </si>
  <si>
    <t>YUSTA</t>
  </si>
  <si>
    <t>TITI</t>
  </si>
  <si>
    <t>HUSAINI</t>
  </si>
  <si>
    <t>AL FAIZ HERBAL</t>
  </si>
  <si>
    <t>ASDIANTO</t>
  </si>
  <si>
    <t>NIRMA JANUARTI TANJUNG</t>
  </si>
  <si>
    <t>KARJONO</t>
  </si>
  <si>
    <t>DRS.MULYO SATRIO</t>
  </si>
  <si>
    <t>HASBIL SIKUMBANG</t>
  </si>
  <si>
    <t>NENI A</t>
  </si>
  <si>
    <t>JOHAR ARFIANSYAH</t>
  </si>
  <si>
    <t>UKKA TOSERBA</t>
  </si>
  <si>
    <t>DINA TRIANA UMMU BAIM</t>
  </si>
  <si>
    <t>RINA UMMU FARIH</t>
  </si>
  <si>
    <t>PONPES DARUSY SYAHADAH</t>
  </si>
  <si>
    <t>BAPAK IMAM FIRDAUS</t>
  </si>
  <si>
    <t>BAPAK MARYANTO</t>
  </si>
  <si>
    <t>UMMU WELLA</t>
  </si>
  <si>
    <t>UMMU NIZAR</t>
  </si>
  <si>
    <t>LITHA EDY PARYANTO</t>
  </si>
  <si>
    <t>UMI HANIFAH</t>
  </si>
  <si>
    <t>MBA ADE</t>
  </si>
  <si>
    <t>KUSNI YULIANA</t>
  </si>
  <si>
    <t>MSA MOSLEM COLLECTION</t>
  </si>
  <si>
    <t>AZLINA BINTU CHAIRUL</t>
  </si>
  <si>
    <t>NELPIANA DARTA</t>
  </si>
  <si>
    <t>DARNAYANTI</t>
  </si>
  <si>
    <t>UMMU TSUROYYA</t>
  </si>
  <si>
    <t>BP SUDAROJI</t>
  </si>
  <si>
    <t>BP TAMIM</t>
  </si>
  <si>
    <t>BAPAK DARMONO</t>
  </si>
  <si>
    <t>BAPAK QOIS</t>
  </si>
  <si>
    <t>BP HARYANTO</t>
  </si>
  <si>
    <t>IBU RAHAYU</t>
  </si>
  <si>
    <t>NURMADIAH</t>
  </si>
  <si>
    <t>IDA NURAENI FARIDA</t>
  </si>
  <si>
    <t>JAKA MOCHTARIYANA</t>
  </si>
  <si>
    <t>ARMAH</t>
  </si>
  <si>
    <t>IBNU SALIMI</t>
  </si>
  <si>
    <t>SYARIFUDDIN</t>
  </si>
  <si>
    <t>Pengirim</t>
  </si>
  <si>
    <t>NO. RESI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</si>
</sst>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 applyAlignment="1">
      <alignment horizontal="right"/>
    </xf>
    <xf numFmtId="41" fontId="0" fillId="0" borderId="0" xfId="1" applyFont="1"/>
    <xf numFmtId="41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1" applyFont="1"/>
    <xf numFmtId="1" fontId="3" fillId="0" borderId="0" xfId="1" applyNumberFormat="1" applyFont="1" applyAlignment="1">
      <alignment horizontal="center"/>
    </xf>
    <xf numFmtId="41" fontId="2" fillId="0" borderId="0" xfId="1" applyFont="1" applyAlignment="1">
      <alignment horizontal="center"/>
    </xf>
    <xf numFmtId="0" fontId="0" fillId="0" borderId="1" xfId="0" applyBorder="1"/>
    <xf numFmtId="41" fontId="0" fillId="0" borderId="1" xfId="1" applyFont="1" applyBorder="1"/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/>
    <xf numFmtId="1" fontId="0" fillId="0" borderId="0" xfId="0" applyNumberFormat="1"/>
    <xf numFmtId="0" fontId="0" fillId="0" borderId="1" xfId="0" applyFill="1" applyBorder="1" applyAlignment="1">
      <alignment horizontal="center"/>
    </xf>
    <xf numFmtId="41" fontId="0" fillId="0" borderId="0" xfId="0" applyNumberFormat="1"/>
    <xf numFmtId="1" fontId="2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8"/>
  <sheetViews>
    <sheetView workbookViewId="0">
      <selection activeCell="B3" sqref="B3"/>
    </sheetView>
  </sheetViews>
  <sheetFormatPr defaultRowHeight="15"/>
  <cols>
    <col min="1" max="1" width="9.140625" style="17"/>
    <col min="2" max="2" width="31" customWidth="1"/>
    <col min="3" max="3" width="15.28515625" style="3" customWidth="1"/>
    <col min="4" max="4" width="33.28515625" customWidth="1"/>
    <col min="5" max="5" width="29.28515625" customWidth="1"/>
    <col min="6" max="6" width="10.5703125" style="3" bestFit="1" customWidth="1"/>
    <col min="7" max="7" width="13.28515625" style="4" customWidth="1"/>
    <col min="8" max="8" width="11.5703125" style="5" customWidth="1"/>
    <col min="9" max="9" width="21.7109375" customWidth="1"/>
    <col min="10" max="11" width="10.5703125" bestFit="1" customWidth="1"/>
  </cols>
  <sheetData>
    <row r="1" spans="1:12">
      <c r="B1" t="s">
        <v>46</v>
      </c>
    </row>
    <row r="2" spans="1:12">
      <c r="A2" s="20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2" t="s">
        <v>6</v>
      </c>
      <c r="G2" s="11" t="s">
        <v>7</v>
      </c>
      <c r="H2" s="11" t="s">
        <v>25</v>
      </c>
      <c r="I2" s="1"/>
      <c r="J2" s="1"/>
      <c r="K2" s="6"/>
      <c r="L2" s="1"/>
    </row>
    <row r="3" spans="1:12">
      <c r="A3" s="17">
        <v>1</v>
      </c>
      <c r="B3" s="8" t="s">
        <v>22</v>
      </c>
      <c r="C3" s="7">
        <v>16024397077</v>
      </c>
      <c r="D3" s="8" t="s">
        <v>37</v>
      </c>
      <c r="E3" s="8" t="s">
        <v>38</v>
      </c>
      <c r="F3" s="7">
        <v>63139</v>
      </c>
      <c r="G3" s="5">
        <v>8500</v>
      </c>
      <c r="H3" s="5">
        <v>9000</v>
      </c>
      <c r="I3" s="5"/>
      <c r="J3" s="5"/>
    </row>
    <row r="4" spans="1:12">
      <c r="B4" s="8" t="s">
        <v>8</v>
      </c>
      <c r="C4" s="7">
        <v>16024396983</v>
      </c>
      <c r="D4" s="8" t="s">
        <v>16</v>
      </c>
      <c r="E4" s="8" t="s">
        <v>39</v>
      </c>
      <c r="F4" s="7">
        <v>24552</v>
      </c>
      <c r="G4" s="5">
        <v>270792</v>
      </c>
      <c r="H4" s="5">
        <v>275900</v>
      </c>
      <c r="I4" s="5"/>
      <c r="J4" s="5"/>
    </row>
    <row r="5" spans="1:12">
      <c r="B5" s="8" t="s">
        <v>8</v>
      </c>
      <c r="C5" s="7">
        <v>16024396996</v>
      </c>
      <c r="D5" s="8" t="s">
        <v>20</v>
      </c>
      <c r="E5" s="8" t="s">
        <v>34</v>
      </c>
      <c r="F5" s="7">
        <v>57773</v>
      </c>
      <c r="G5" s="5">
        <v>28713</v>
      </c>
      <c r="H5" s="5">
        <v>30000</v>
      </c>
      <c r="I5" s="5"/>
      <c r="J5" s="5"/>
    </row>
    <row r="6" spans="1:12">
      <c r="B6" s="8" t="s">
        <v>0</v>
      </c>
      <c r="C6" s="7">
        <v>16024397006</v>
      </c>
      <c r="D6" s="8" t="s">
        <v>16</v>
      </c>
      <c r="E6" s="8" t="s">
        <v>40</v>
      </c>
      <c r="F6" s="7">
        <v>16464</v>
      </c>
      <c r="G6" s="5">
        <v>31683</v>
      </c>
      <c r="H6" s="5">
        <v>32500</v>
      </c>
      <c r="I6" s="5"/>
      <c r="J6" s="5"/>
    </row>
    <row r="7" spans="1:12">
      <c r="B7" s="8" t="s">
        <v>0</v>
      </c>
      <c r="C7" s="7">
        <v>16024397019</v>
      </c>
      <c r="D7" s="8" t="s">
        <v>17</v>
      </c>
      <c r="E7" s="8" t="s">
        <v>41</v>
      </c>
      <c r="F7" s="7">
        <v>93231</v>
      </c>
      <c r="G7" s="5">
        <v>95050</v>
      </c>
      <c r="H7" s="5">
        <v>96501</v>
      </c>
      <c r="I7" s="5"/>
      <c r="J7" s="5"/>
    </row>
    <row r="8" spans="1:12">
      <c r="B8" s="8" t="s">
        <v>0</v>
      </c>
      <c r="C8" s="7">
        <v>16024397022</v>
      </c>
      <c r="D8" s="8" t="s">
        <v>17</v>
      </c>
      <c r="E8" s="8" t="s">
        <v>32</v>
      </c>
      <c r="F8" s="7">
        <v>41388</v>
      </c>
      <c r="G8" s="5">
        <v>16832</v>
      </c>
      <c r="H8" s="5">
        <v>17500</v>
      </c>
      <c r="I8" s="5"/>
      <c r="J8" s="5"/>
    </row>
    <row r="9" spans="1:12">
      <c r="B9" s="8" t="s">
        <v>0</v>
      </c>
      <c r="C9" s="7">
        <v>16024397035</v>
      </c>
      <c r="D9" s="8" t="s">
        <v>9</v>
      </c>
      <c r="E9" s="8" t="s">
        <v>42</v>
      </c>
      <c r="F9" s="7">
        <v>28388</v>
      </c>
      <c r="G9" s="5">
        <v>33168</v>
      </c>
      <c r="H9" s="5">
        <v>34000</v>
      </c>
      <c r="I9" s="5"/>
      <c r="J9" s="5"/>
    </row>
    <row r="10" spans="1:12">
      <c r="B10" s="8" t="s">
        <v>0</v>
      </c>
      <c r="C10" s="7">
        <v>16024397048</v>
      </c>
      <c r="D10" s="8" t="s">
        <v>36</v>
      </c>
      <c r="E10" s="8" t="s">
        <v>43</v>
      </c>
      <c r="F10" s="7">
        <v>57467</v>
      </c>
      <c r="G10" s="5">
        <v>8911</v>
      </c>
      <c r="H10" s="5">
        <v>9500</v>
      </c>
      <c r="I10" s="5"/>
      <c r="J10" s="5"/>
    </row>
    <row r="11" spans="1:12">
      <c r="B11" s="8" t="s">
        <v>0</v>
      </c>
      <c r="C11" s="7">
        <v>16024397051</v>
      </c>
      <c r="D11" s="8" t="s">
        <v>10</v>
      </c>
      <c r="E11" s="8" t="s">
        <v>44</v>
      </c>
      <c r="F11" s="7">
        <v>75552</v>
      </c>
      <c r="G11" s="5">
        <v>35644</v>
      </c>
      <c r="H11" s="5">
        <v>36500</v>
      </c>
      <c r="I11" s="5"/>
      <c r="J11" s="5"/>
    </row>
    <row r="12" spans="1:12">
      <c r="B12" s="8" t="s">
        <v>0</v>
      </c>
      <c r="C12" s="7">
        <v>16024397064</v>
      </c>
      <c r="D12" s="8" t="s">
        <v>10</v>
      </c>
      <c r="E12" s="8" t="s">
        <v>45</v>
      </c>
      <c r="F12" s="10">
        <v>31111</v>
      </c>
      <c r="G12" s="5">
        <v>36634</v>
      </c>
      <c r="H12" s="5">
        <v>37500</v>
      </c>
      <c r="I12" s="5"/>
      <c r="J12" s="5"/>
    </row>
    <row r="13" spans="1:12">
      <c r="A13" s="17">
        <v>2</v>
      </c>
      <c r="B13" s="8" t="s">
        <v>0</v>
      </c>
      <c r="C13" s="7">
        <v>16024397080</v>
      </c>
      <c r="D13" s="8" t="s">
        <v>21</v>
      </c>
      <c r="E13" s="8" t="s">
        <v>47</v>
      </c>
      <c r="F13" s="7">
        <v>69164</v>
      </c>
      <c r="G13" s="5">
        <v>14356</v>
      </c>
      <c r="H13" s="5">
        <v>15000</v>
      </c>
      <c r="I13" s="5"/>
      <c r="J13" s="5"/>
    </row>
    <row r="14" spans="1:12">
      <c r="B14" s="8" t="s">
        <v>0</v>
      </c>
      <c r="C14" s="7">
        <v>16024397093</v>
      </c>
      <c r="D14" s="8" t="s">
        <v>21</v>
      </c>
      <c r="E14" s="8" t="s">
        <v>48</v>
      </c>
      <c r="F14" s="7">
        <v>16929</v>
      </c>
      <c r="G14" s="5">
        <v>14356</v>
      </c>
      <c r="H14" s="5">
        <v>15000</v>
      </c>
      <c r="I14" s="5"/>
      <c r="J14" s="5"/>
    </row>
    <row r="15" spans="1:12">
      <c r="B15" s="8" t="s">
        <v>0</v>
      </c>
      <c r="C15" s="7">
        <v>16024397100</v>
      </c>
      <c r="D15" s="8" t="s">
        <v>21</v>
      </c>
      <c r="E15" s="8" t="s">
        <v>49</v>
      </c>
      <c r="F15" s="7">
        <v>44152</v>
      </c>
      <c r="G15" s="5">
        <v>17327</v>
      </c>
      <c r="H15" s="5">
        <v>18000</v>
      </c>
      <c r="I15" s="5"/>
      <c r="J15" s="5"/>
    </row>
    <row r="16" spans="1:12">
      <c r="B16" s="8" t="s">
        <v>0</v>
      </c>
      <c r="C16" s="7">
        <v>16024397113</v>
      </c>
      <c r="D16" s="8" t="s">
        <v>21</v>
      </c>
      <c r="E16" s="8" t="s">
        <v>50</v>
      </c>
      <c r="F16" s="7">
        <v>11440</v>
      </c>
      <c r="G16" s="5">
        <v>13366</v>
      </c>
      <c r="H16" s="5">
        <v>14000</v>
      </c>
      <c r="I16" s="5"/>
      <c r="J16" s="5"/>
    </row>
    <row r="17" spans="1:10">
      <c r="B17" s="8" t="s">
        <v>0</v>
      </c>
      <c r="C17" s="7">
        <v>16024397126</v>
      </c>
      <c r="D17" s="8" t="s">
        <v>21</v>
      </c>
      <c r="E17" s="8" t="s">
        <v>51</v>
      </c>
      <c r="F17" s="7">
        <v>59567</v>
      </c>
      <c r="G17" s="5">
        <v>11881</v>
      </c>
      <c r="H17" s="5">
        <v>12500</v>
      </c>
      <c r="I17" s="5"/>
      <c r="J17" s="5"/>
    </row>
    <row r="18" spans="1:10">
      <c r="B18" s="8" t="s">
        <v>0</v>
      </c>
      <c r="C18" s="7">
        <v>16024397139</v>
      </c>
      <c r="D18" s="8" t="s">
        <v>21</v>
      </c>
      <c r="E18" s="8" t="s">
        <v>52</v>
      </c>
      <c r="F18" s="7">
        <v>96219</v>
      </c>
      <c r="G18" s="5">
        <v>48020</v>
      </c>
      <c r="H18" s="5">
        <v>49000</v>
      </c>
      <c r="I18" s="5"/>
      <c r="J18" s="5"/>
    </row>
    <row r="19" spans="1:10">
      <c r="B19" s="8" t="s">
        <v>0</v>
      </c>
      <c r="C19" s="7">
        <v>16024397142</v>
      </c>
      <c r="D19" s="8" t="s">
        <v>21</v>
      </c>
      <c r="E19" s="8" t="s">
        <v>53</v>
      </c>
      <c r="F19" s="7">
        <v>41373</v>
      </c>
      <c r="G19" s="5">
        <v>15347</v>
      </c>
      <c r="H19" s="5">
        <v>16000</v>
      </c>
      <c r="I19" s="5"/>
      <c r="J19" s="5"/>
    </row>
    <row r="20" spans="1:10">
      <c r="B20" s="8" t="s">
        <v>0</v>
      </c>
      <c r="C20" s="7">
        <v>16024397155</v>
      </c>
      <c r="D20" s="8" t="s">
        <v>21</v>
      </c>
      <c r="E20" s="8" t="s">
        <v>54</v>
      </c>
      <c r="F20" s="7">
        <v>12780</v>
      </c>
      <c r="G20" s="5">
        <v>13366</v>
      </c>
      <c r="H20" s="5">
        <v>14000</v>
      </c>
      <c r="I20" s="5"/>
      <c r="J20" s="5"/>
    </row>
    <row r="21" spans="1:10">
      <c r="B21" s="8" t="s">
        <v>0</v>
      </c>
      <c r="C21" s="7">
        <v>16024397168</v>
      </c>
      <c r="D21" s="8" t="s">
        <v>21</v>
      </c>
      <c r="E21" s="8" t="s">
        <v>55</v>
      </c>
      <c r="F21" s="7">
        <v>83519</v>
      </c>
      <c r="G21" s="5">
        <v>27228</v>
      </c>
      <c r="H21" s="5">
        <v>28000</v>
      </c>
      <c r="I21" s="5"/>
      <c r="J21" s="5"/>
    </row>
    <row r="22" spans="1:10">
      <c r="B22" s="8" t="s">
        <v>0</v>
      </c>
      <c r="C22" s="7">
        <v>16024397171</v>
      </c>
      <c r="D22" s="8" t="s">
        <v>21</v>
      </c>
      <c r="E22" s="8" t="s">
        <v>56</v>
      </c>
      <c r="F22" s="7">
        <v>41333</v>
      </c>
      <c r="G22" s="5">
        <v>15347</v>
      </c>
      <c r="H22" s="5">
        <v>16000</v>
      </c>
      <c r="I22" s="5"/>
      <c r="J22" s="5"/>
    </row>
    <row r="23" spans="1:10">
      <c r="B23" s="8" t="s">
        <v>0</v>
      </c>
      <c r="C23" s="7">
        <v>16024397184</v>
      </c>
      <c r="D23" s="8" t="s">
        <v>18</v>
      </c>
      <c r="E23" s="8" t="s">
        <v>57</v>
      </c>
      <c r="F23" s="7">
        <v>74111</v>
      </c>
      <c r="G23" s="5">
        <v>40099</v>
      </c>
      <c r="H23" s="5">
        <v>41000</v>
      </c>
      <c r="I23" s="5"/>
      <c r="J23" s="5"/>
    </row>
    <row r="24" spans="1:10">
      <c r="B24" s="8" t="s">
        <v>0</v>
      </c>
      <c r="C24" s="7">
        <v>16024397197</v>
      </c>
      <c r="D24" s="8" t="s">
        <v>30</v>
      </c>
      <c r="E24" s="8" t="s">
        <v>58</v>
      </c>
      <c r="F24" s="7">
        <v>58171</v>
      </c>
      <c r="G24" s="5">
        <v>13366</v>
      </c>
      <c r="H24" s="5">
        <v>14000</v>
      </c>
      <c r="I24" s="5"/>
      <c r="J24" s="5"/>
    </row>
    <row r="25" spans="1:10">
      <c r="B25" s="8" t="s">
        <v>0</v>
      </c>
      <c r="C25" s="7">
        <v>16024397204</v>
      </c>
      <c r="D25" s="8" t="s">
        <v>23</v>
      </c>
      <c r="E25" s="8" t="s">
        <v>59</v>
      </c>
      <c r="F25" s="7">
        <v>90655</v>
      </c>
      <c r="G25" s="5">
        <v>37624</v>
      </c>
      <c r="H25" s="5">
        <v>38500</v>
      </c>
      <c r="I25" s="5"/>
      <c r="J25" s="5"/>
    </row>
    <row r="26" spans="1:10">
      <c r="B26" s="8" t="s">
        <v>0</v>
      </c>
      <c r="C26" s="7">
        <v>16024397217</v>
      </c>
      <c r="D26" s="8" t="s">
        <v>9</v>
      </c>
      <c r="E26" s="8" t="s">
        <v>60</v>
      </c>
      <c r="F26" s="7">
        <v>75611</v>
      </c>
      <c r="G26" s="5">
        <v>38614</v>
      </c>
      <c r="H26" s="5">
        <v>39500</v>
      </c>
      <c r="I26" s="5"/>
      <c r="J26" s="5"/>
    </row>
    <row r="27" spans="1:10">
      <c r="B27" s="8" t="s">
        <v>0</v>
      </c>
      <c r="C27" s="7">
        <v>16024397220</v>
      </c>
      <c r="D27" s="8" t="s">
        <v>9</v>
      </c>
      <c r="E27" s="8" t="s">
        <v>61</v>
      </c>
      <c r="F27" s="7">
        <v>35714</v>
      </c>
      <c r="G27" s="5">
        <v>26733</v>
      </c>
      <c r="H27" s="5">
        <v>27500</v>
      </c>
      <c r="I27" s="5"/>
      <c r="J27" s="5"/>
    </row>
    <row r="28" spans="1:10">
      <c r="B28" s="8" t="s">
        <v>0</v>
      </c>
      <c r="C28" s="7">
        <v>16024397233</v>
      </c>
      <c r="D28" s="8" t="s">
        <v>62</v>
      </c>
      <c r="E28" s="8" t="s">
        <v>63</v>
      </c>
      <c r="F28" s="7">
        <v>68123</v>
      </c>
      <c r="G28" s="5">
        <v>25743</v>
      </c>
      <c r="H28" s="5">
        <v>26500</v>
      </c>
      <c r="I28" s="5"/>
      <c r="J28" s="5"/>
    </row>
    <row r="29" spans="1:10">
      <c r="B29" s="8" t="s">
        <v>0</v>
      </c>
      <c r="C29" s="7">
        <v>16024397246</v>
      </c>
      <c r="D29" s="8" t="s">
        <v>24</v>
      </c>
      <c r="E29" s="8" t="s">
        <v>64</v>
      </c>
      <c r="F29" s="7">
        <v>63181</v>
      </c>
      <c r="G29" s="5">
        <v>10891</v>
      </c>
      <c r="H29" s="5">
        <v>11500</v>
      </c>
      <c r="I29" s="5"/>
      <c r="J29" s="5"/>
    </row>
    <row r="30" spans="1:10">
      <c r="A30" s="17">
        <v>3</v>
      </c>
      <c r="B30" s="8" t="s">
        <v>22</v>
      </c>
      <c r="C30" s="7">
        <v>16024397259</v>
      </c>
      <c r="D30" s="8" t="s">
        <v>65</v>
      </c>
      <c r="E30" s="8" t="s">
        <v>66</v>
      </c>
      <c r="F30" s="7">
        <v>53162</v>
      </c>
      <c r="G30" s="5">
        <v>13000</v>
      </c>
      <c r="H30" s="5">
        <v>13500</v>
      </c>
      <c r="I30" s="5"/>
      <c r="J30" s="5"/>
    </row>
    <row r="31" spans="1:10">
      <c r="B31" s="8" t="s">
        <v>22</v>
      </c>
      <c r="C31" s="7">
        <v>16024397262</v>
      </c>
      <c r="D31" s="8" t="s">
        <v>65</v>
      </c>
      <c r="E31" s="8" t="s">
        <v>67</v>
      </c>
      <c r="F31" s="7">
        <v>75331</v>
      </c>
      <c r="G31" s="5">
        <v>41500</v>
      </c>
      <c r="H31" s="5">
        <v>42000</v>
      </c>
      <c r="I31" s="5"/>
      <c r="J31" s="5"/>
    </row>
    <row r="32" spans="1:10">
      <c r="B32" s="8" t="s">
        <v>22</v>
      </c>
      <c r="C32" s="7">
        <v>16024397275</v>
      </c>
      <c r="D32" s="8" t="s">
        <v>65</v>
      </c>
      <c r="E32" s="8" t="s">
        <v>68</v>
      </c>
      <c r="F32" s="7">
        <v>93671</v>
      </c>
      <c r="G32" s="5">
        <v>52500</v>
      </c>
      <c r="H32" s="5">
        <v>53000</v>
      </c>
      <c r="I32" s="5"/>
      <c r="J32" s="5"/>
    </row>
    <row r="33" spans="2:10">
      <c r="B33" s="8" t="s">
        <v>22</v>
      </c>
      <c r="C33" s="7">
        <v>16024397288</v>
      </c>
      <c r="D33" s="8" t="s">
        <v>65</v>
      </c>
      <c r="E33" s="8" t="s">
        <v>69</v>
      </c>
      <c r="F33" s="7">
        <v>52112</v>
      </c>
      <c r="G33" s="5">
        <v>13500</v>
      </c>
      <c r="H33" s="5">
        <v>14000</v>
      </c>
      <c r="I33" s="5"/>
      <c r="J33" s="5"/>
    </row>
    <row r="34" spans="2:10">
      <c r="B34" s="8" t="s">
        <v>22</v>
      </c>
      <c r="C34" s="7">
        <v>16024397291</v>
      </c>
      <c r="D34" s="8" t="s">
        <v>65</v>
      </c>
      <c r="E34" s="8" t="s">
        <v>70</v>
      </c>
      <c r="F34" s="7">
        <v>57558</v>
      </c>
      <c r="G34" s="5">
        <v>6500</v>
      </c>
      <c r="H34" s="5">
        <v>7000</v>
      </c>
      <c r="I34" s="5"/>
      <c r="J34" s="5"/>
    </row>
    <row r="35" spans="2:10">
      <c r="B35" s="8" t="s">
        <v>22</v>
      </c>
      <c r="C35" s="7">
        <v>16024397308</v>
      </c>
      <c r="D35" s="8" t="s">
        <v>65</v>
      </c>
      <c r="E35" s="8" t="s">
        <v>71</v>
      </c>
      <c r="F35" s="7">
        <v>29464</v>
      </c>
      <c r="G35" s="5">
        <v>29500</v>
      </c>
      <c r="H35" s="5">
        <v>30000</v>
      </c>
      <c r="I35" s="5"/>
      <c r="J35" s="5"/>
    </row>
    <row r="36" spans="2:10">
      <c r="B36" s="8" t="s">
        <v>22</v>
      </c>
      <c r="C36" s="7">
        <v>16024397311</v>
      </c>
      <c r="D36" s="8" t="s">
        <v>65</v>
      </c>
      <c r="E36" s="8" t="s">
        <v>72</v>
      </c>
      <c r="F36" s="7">
        <v>57612</v>
      </c>
      <c r="G36" s="5">
        <v>8500</v>
      </c>
      <c r="H36" s="5">
        <v>9000</v>
      </c>
      <c r="I36" s="5"/>
      <c r="J36" s="5"/>
    </row>
    <row r="37" spans="2:10">
      <c r="B37" s="8" t="s">
        <v>22</v>
      </c>
      <c r="C37" s="7">
        <v>16024397324</v>
      </c>
      <c r="D37" s="8" t="s">
        <v>65</v>
      </c>
      <c r="E37" s="8" t="s">
        <v>73</v>
      </c>
      <c r="F37" s="7">
        <v>52319</v>
      </c>
      <c r="G37" s="5">
        <v>13500</v>
      </c>
      <c r="H37" s="5">
        <v>14000</v>
      </c>
      <c r="I37" s="5"/>
      <c r="J37" s="5"/>
    </row>
    <row r="38" spans="2:10">
      <c r="B38" s="8" t="s">
        <v>22</v>
      </c>
      <c r="C38" s="7">
        <v>16024397337</v>
      </c>
      <c r="D38" s="8" t="s">
        <v>65</v>
      </c>
      <c r="E38" s="8" t="s">
        <v>74</v>
      </c>
      <c r="F38" s="7">
        <v>46584</v>
      </c>
      <c r="G38" s="5">
        <v>19000</v>
      </c>
      <c r="H38" s="5">
        <v>19500</v>
      </c>
      <c r="I38" s="5"/>
      <c r="J38" s="5"/>
    </row>
    <row r="39" spans="2:10">
      <c r="B39" s="8" t="s">
        <v>22</v>
      </c>
      <c r="C39" s="7">
        <v>16024397340</v>
      </c>
      <c r="D39" s="8" t="s">
        <v>65</v>
      </c>
      <c r="E39" s="8" t="s">
        <v>75</v>
      </c>
      <c r="F39" s="7">
        <v>53192</v>
      </c>
      <c r="G39" s="5">
        <v>13000</v>
      </c>
      <c r="H39" s="5">
        <v>13500</v>
      </c>
      <c r="I39" s="5"/>
      <c r="J39" s="5"/>
    </row>
    <row r="40" spans="2:10">
      <c r="B40" s="8" t="s">
        <v>22</v>
      </c>
      <c r="C40" s="7">
        <v>16024397353</v>
      </c>
      <c r="D40" s="8" t="s">
        <v>65</v>
      </c>
      <c r="E40" s="8" t="s">
        <v>76</v>
      </c>
      <c r="F40" s="7">
        <v>53256</v>
      </c>
      <c r="G40" s="5">
        <v>13500</v>
      </c>
      <c r="H40" s="5">
        <v>14000</v>
      </c>
      <c r="I40" s="5"/>
      <c r="J40" s="5"/>
    </row>
    <row r="41" spans="2:10">
      <c r="B41" s="8" t="s">
        <v>22</v>
      </c>
      <c r="C41" s="7">
        <v>16024397366</v>
      </c>
      <c r="D41" s="8" t="s">
        <v>65</v>
      </c>
      <c r="E41" s="8" t="s">
        <v>77</v>
      </c>
      <c r="F41" s="7">
        <v>57293</v>
      </c>
      <c r="G41" s="5">
        <v>8500</v>
      </c>
      <c r="H41" s="5">
        <v>9000</v>
      </c>
      <c r="I41" s="5"/>
      <c r="J41" s="5"/>
    </row>
    <row r="42" spans="2:10">
      <c r="B42" s="8" t="s">
        <v>22</v>
      </c>
      <c r="C42" s="7">
        <v>16024397379</v>
      </c>
      <c r="D42" s="8" t="s">
        <v>65</v>
      </c>
      <c r="E42" s="8" t="s">
        <v>78</v>
      </c>
      <c r="F42" s="7">
        <v>60191</v>
      </c>
      <c r="G42" s="5">
        <v>11000</v>
      </c>
      <c r="H42" s="5">
        <v>11500</v>
      </c>
      <c r="I42" s="5"/>
      <c r="J42" s="5"/>
    </row>
    <row r="43" spans="2:10">
      <c r="B43" s="8" t="s">
        <v>22</v>
      </c>
      <c r="C43" s="7">
        <v>16024397382</v>
      </c>
      <c r="D43" s="8" t="s">
        <v>65</v>
      </c>
      <c r="E43" s="8" t="s">
        <v>79</v>
      </c>
      <c r="F43" s="7">
        <v>75331</v>
      </c>
      <c r="G43" s="5">
        <v>41500</v>
      </c>
      <c r="H43" s="5">
        <v>42000</v>
      </c>
      <c r="I43" s="5"/>
      <c r="J43" s="5"/>
    </row>
    <row r="44" spans="2:10">
      <c r="B44" s="8" t="s">
        <v>8</v>
      </c>
      <c r="C44" s="7">
        <v>16024397473</v>
      </c>
      <c r="D44" s="8" t="s">
        <v>80</v>
      </c>
      <c r="E44" s="8" t="s">
        <v>81</v>
      </c>
      <c r="F44" s="7">
        <v>53273</v>
      </c>
      <c r="G44" s="5">
        <v>17822</v>
      </c>
      <c r="H44" s="5">
        <v>18500</v>
      </c>
      <c r="I44" s="5"/>
      <c r="J44" s="5"/>
    </row>
    <row r="45" spans="2:10">
      <c r="B45" s="8" t="s">
        <v>8</v>
      </c>
      <c r="C45" s="7">
        <v>16024397486</v>
      </c>
      <c r="D45" s="8" t="s">
        <v>82</v>
      </c>
      <c r="E45" s="8" t="s">
        <v>83</v>
      </c>
      <c r="F45" s="7">
        <v>65149</v>
      </c>
      <c r="G45" s="5">
        <v>20297</v>
      </c>
      <c r="H45" s="5">
        <v>21000</v>
      </c>
      <c r="I45" s="5"/>
      <c r="J45" s="5"/>
    </row>
    <row r="46" spans="2:10">
      <c r="B46" s="8" t="s">
        <v>0</v>
      </c>
      <c r="C46" s="7">
        <v>16024397395</v>
      </c>
      <c r="D46" s="8" t="s">
        <v>18</v>
      </c>
      <c r="E46" s="8" t="s">
        <v>84</v>
      </c>
      <c r="F46" s="7">
        <v>21421</v>
      </c>
      <c r="G46" s="5">
        <v>53465</v>
      </c>
      <c r="H46" s="5">
        <v>54500</v>
      </c>
      <c r="I46" s="5"/>
      <c r="J46" s="5"/>
    </row>
    <row r="47" spans="2:10">
      <c r="B47" s="8" t="s">
        <v>0</v>
      </c>
      <c r="C47" s="7">
        <v>16024397402</v>
      </c>
      <c r="D47" s="8" t="s">
        <v>17</v>
      </c>
      <c r="E47" s="8" t="s">
        <v>85</v>
      </c>
      <c r="F47" s="7">
        <v>52361</v>
      </c>
      <c r="G47" s="5">
        <v>13366</v>
      </c>
      <c r="H47" s="5">
        <v>14000</v>
      </c>
      <c r="I47" s="5"/>
      <c r="J47" s="5"/>
    </row>
    <row r="48" spans="2:10">
      <c r="B48" s="8" t="s">
        <v>0</v>
      </c>
      <c r="C48" s="7">
        <v>16024397415</v>
      </c>
      <c r="D48" s="8" t="s">
        <v>21</v>
      </c>
      <c r="E48" s="8" t="s">
        <v>86</v>
      </c>
      <c r="F48" s="7">
        <v>15153</v>
      </c>
      <c r="G48" s="5">
        <v>14356</v>
      </c>
      <c r="H48" s="5">
        <v>15000</v>
      </c>
      <c r="I48" s="5"/>
      <c r="J48" s="5"/>
    </row>
    <row r="49" spans="1:10">
      <c r="B49" s="8" t="s">
        <v>0</v>
      </c>
      <c r="C49" s="7">
        <v>16024397428</v>
      </c>
      <c r="D49" s="8" t="s">
        <v>21</v>
      </c>
      <c r="E49" s="8" t="s">
        <v>87</v>
      </c>
      <c r="F49" s="7">
        <v>95258</v>
      </c>
      <c r="G49" s="5">
        <v>45545</v>
      </c>
      <c r="H49" s="5">
        <v>46500</v>
      </c>
      <c r="I49" s="5"/>
      <c r="J49" s="5"/>
    </row>
    <row r="50" spans="1:10">
      <c r="B50" s="8" t="s">
        <v>0</v>
      </c>
      <c r="C50" s="7">
        <v>16024397431</v>
      </c>
      <c r="D50" s="8" t="s">
        <v>21</v>
      </c>
      <c r="E50" s="8" t="s">
        <v>88</v>
      </c>
      <c r="F50" s="7">
        <v>12550</v>
      </c>
      <c r="G50" s="5">
        <v>13366</v>
      </c>
      <c r="H50" s="5">
        <v>14000</v>
      </c>
      <c r="I50" s="5"/>
      <c r="J50" s="5"/>
    </row>
    <row r="51" spans="1:10">
      <c r="B51" s="8" t="s">
        <v>0</v>
      </c>
      <c r="C51" s="7">
        <v>16024397444</v>
      </c>
      <c r="D51" s="8" t="s">
        <v>21</v>
      </c>
      <c r="E51" s="8" t="s">
        <v>89</v>
      </c>
      <c r="F51" s="7">
        <v>16162</v>
      </c>
      <c r="G51" s="5">
        <v>14356</v>
      </c>
      <c r="H51" s="5">
        <v>15000</v>
      </c>
      <c r="I51" s="5"/>
      <c r="J51" s="5"/>
    </row>
    <row r="52" spans="1:10">
      <c r="B52" s="8" t="s">
        <v>0</v>
      </c>
      <c r="C52" s="7">
        <v>16024397457</v>
      </c>
      <c r="D52" s="8" t="s">
        <v>21</v>
      </c>
      <c r="E52" s="8" t="s">
        <v>90</v>
      </c>
      <c r="F52" s="7">
        <v>43392</v>
      </c>
      <c r="G52" s="5">
        <v>17327</v>
      </c>
      <c r="H52" s="5">
        <v>18000</v>
      </c>
      <c r="I52" s="5"/>
      <c r="J52" s="5"/>
    </row>
    <row r="53" spans="1:10">
      <c r="B53" s="8" t="s">
        <v>0</v>
      </c>
      <c r="C53" s="7">
        <v>16024397460</v>
      </c>
      <c r="D53" s="8" t="s">
        <v>9</v>
      </c>
      <c r="E53" s="8" t="s">
        <v>91</v>
      </c>
      <c r="F53" s="7">
        <v>64484</v>
      </c>
      <c r="G53" s="5">
        <v>31683</v>
      </c>
      <c r="H53" s="5">
        <v>32500</v>
      </c>
      <c r="I53" s="5"/>
      <c r="J53" s="5"/>
    </row>
    <row r="54" spans="1:10">
      <c r="B54" s="8" t="s">
        <v>0</v>
      </c>
      <c r="C54" s="7">
        <v>16024397499</v>
      </c>
      <c r="D54" s="8" t="s">
        <v>19</v>
      </c>
      <c r="E54" s="8" t="s">
        <v>33</v>
      </c>
      <c r="F54" s="7">
        <v>53175</v>
      </c>
      <c r="G54" s="5">
        <v>12871</v>
      </c>
      <c r="H54" s="5">
        <v>13500</v>
      </c>
      <c r="I54" s="5"/>
      <c r="J54" s="5"/>
    </row>
    <row r="55" spans="1:10">
      <c r="B55" s="8" t="s">
        <v>0</v>
      </c>
      <c r="C55" s="7">
        <v>16024397522</v>
      </c>
      <c r="D55" s="8" t="s">
        <v>10</v>
      </c>
      <c r="E55" s="8" t="s">
        <v>92</v>
      </c>
      <c r="F55" s="7">
        <v>28312</v>
      </c>
      <c r="G55" s="5">
        <v>66337</v>
      </c>
      <c r="H55" s="5">
        <v>67800</v>
      </c>
      <c r="I55" s="5"/>
      <c r="J55" s="5"/>
    </row>
    <row r="56" spans="1:10">
      <c r="B56" s="8" t="s">
        <v>0</v>
      </c>
      <c r="C56" s="7">
        <v>16024397535</v>
      </c>
      <c r="D56" s="8" t="s">
        <v>10</v>
      </c>
      <c r="E56" s="8" t="s">
        <v>93</v>
      </c>
      <c r="F56" s="7">
        <v>57293</v>
      </c>
      <c r="G56" s="5">
        <v>17822</v>
      </c>
      <c r="H56" s="5">
        <v>18800</v>
      </c>
      <c r="I56" s="5"/>
      <c r="J56" s="5"/>
    </row>
    <row r="57" spans="1:10">
      <c r="B57" s="8" t="s">
        <v>0</v>
      </c>
      <c r="C57" s="7">
        <v>16024397548</v>
      </c>
      <c r="D57" s="8" t="s">
        <v>10</v>
      </c>
      <c r="E57" s="8" t="s">
        <v>94</v>
      </c>
      <c r="F57" s="7">
        <v>41114</v>
      </c>
      <c r="G57" s="5">
        <v>17822</v>
      </c>
      <c r="H57" s="5">
        <v>18500</v>
      </c>
      <c r="I57" s="5"/>
      <c r="J57" s="5"/>
    </row>
    <row r="58" spans="1:10">
      <c r="B58" s="8" t="s">
        <v>0</v>
      </c>
      <c r="C58" s="7">
        <v>16024397551</v>
      </c>
      <c r="D58" s="8" t="s">
        <v>10</v>
      </c>
      <c r="E58" s="8" t="s">
        <v>95</v>
      </c>
      <c r="F58" s="7">
        <v>93741</v>
      </c>
      <c r="G58" s="5">
        <v>76733</v>
      </c>
      <c r="H58" s="5">
        <v>78000</v>
      </c>
      <c r="I58" s="5"/>
      <c r="J58" s="5"/>
    </row>
    <row r="59" spans="1:10">
      <c r="B59" s="8" t="s">
        <v>0</v>
      </c>
      <c r="C59" s="7">
        <v>16024397564</v>
      </c>
      <c r="D59" s="8" t="s">
        <v>10</v>
      </c>
      <c r="E59" s="8" t="s">
        <v>96</v>
      </c>
      <c r="F59" s="7">
        <v>41214</v>
      </c>
      <c r="G59" s="5">
        <v>18812</v>
      </c>
      <c r="H59" s="5">
        <v>19500</v>
      </c>
      <c r="I59" s="5"/>
      <c r="J59" s="5">
        <f>SUMIFS(H178:H498,D178:D498,"HIJABSYARIKU SHAFIYYAH")</f>
        <v>172500</v>
      </c>
    </row>
    <row r="60" spans="1:10">
      <c r="B60" s="8" t="s">
        <v>0</v>
      </c>
      <c r="C60" s="7">
        <v>16024397577</v>
      </c>
      <c r="D60" s="8" t="s">
        <v>10</v>
      </c>
      <c r="E60" s="8" t="s">
        <v>97</v>
      </c>
      <c r="F60" s="7">
        <v>99142</v>
      </c>
      <c r="G60" s="5">
        <v>145545</v>
      </c>
      <c r="H60" s="5">
        <v>147800</v>
      </c>
      <c r="I60" s="5"/>
      <c r="J60" s="5">
        <f>SUMIFS(H178:H498,D178:D498,"TRIYONO")</f>
        <v>0</v>
      </c>
    </row>
    <row r="61" spans="1:10">
      <c r="B61" s="8" t="s">
        <v>0</v>
      </c>
      <c r="C61" s="7">
        <v>16024397580</v>
      </c>
      <c r="D61" s="8" t="s">
        <v>62</v>
      </c>
      <c r="E61" s="8" t="s">
        <v>98</v>
      </c>
      <c r="F61" s="7">
        <v>54375</v>
      </c>
      <c r="G61" s="5">
        <v>16832</v>
      </c>
      <c r="H61" s="5">
        <v>17500</v>
      </c>
      <c r="I61" s="5"/>
      <c r="J61" s="5"/>
    </row>
    <row r="62" spans="1:10">
      <c r="A62" s="17">
        <v>5</v>
      </c>
      <c r="B62" s="8" t="s">
        <v>22</v>
      </c>
      <c r="C62" s="7">
        <v>16024397808</v>
      </c>
      <c r="D62" s="8" t="s">
        <v>99</v>
      </c>
      <c r="E62" s="8" t="s">
        <v>100</v>
      </c>
      <c r="F62" s="7">
        <v>76381</v>
      </c>
      <c r="G62" s="5">
        <v>38000</v>
      </c>
      <c r="H62" s="5">
        <v>38500</v>
      </c>
      <c r="I62" s="5"/>
      <c r="J62" s="5">
        <f>SUM(J59:J61)</f>
        <v>172500</v>
      </c>
    </row>
    <row r="63" spans="1:10">
      <c r="B63" s="8" t="s">
        <v>8</v>
      </c>
      <c r="C63" s="7">
        <v>16024397600</v>
      </c>
      <c r="D63" s="8" t="s">
        <v>10</v>
      </c>
      <c r="E63" s="8" t="s">
        <v>101</v>
      </c>
      <c r="F63" s="7">
        <v>99352</v>
      </c>
      <c r="G63" s="5">
        <v>99010</v>
      </c>
      <c r="H63" s="5">
        <v>101200</v>
      </c>
      <c r="I63" s="5"/>
      <c r="J63" s="5"/>
    </row>
    <row r="64" spans="1:10">
      <c r="B64" s="8" t="s">
        <v>8</v>
      </c>
      <c r="C64" s="7">
        <v>16024397613</v>
      </c>
      <c r="D64" s="8" t="s">
        <v>10</v>
      </c>
      <c r="E64" s="8" t="s">
        <v>102</v>
      </c>
      <c r="F64" s="7">
        <v>12630</v>
      </c>
      <c r="G64" s="5">
        <v>36634</v>
      </c>
      <c r="H64" s="5">
        <v>39000</v>
      </c>
      <c r="I64" s="5"/>
      <c r="J64" s="5"/>
    </row>
    <row r="65" spans="2:10">
      <c r="B65" s="8" t="s">
        <v>8</v>
      </c>
      <c r="C65" s="7">
        <v>16024397626</v>
      </c>
      <c r="D65" s="8" t="s">
        <v>10</v>
      </c>
      <c r="E65" s="8" t="s">
        <v>103</v>
      </c>
      <c r="F65" s="7">
        <v>92511</v>
      </c>
      <c r="G65" s="5">
        <v>80198</v>
      </c>
      <c r="H65" s="5">
        <v>83000</v>
      </c>
      <c r="I65" s="5" t="s">
        <v>29</v>
      </c>
      <c r="J65" s="5">
        <f>3058200-2750000+J62</f>
        <v>480700</v>
      </c>
    </row>
    <row r="66" spans="2:10">
      <c r="B66" s="8" t="s">
        <v>8</v>
      </c>
      <c r="C66" s="7">
        <v>16024397639</v>
      </c>
      <c r="D66" s="8" t="s">
        <v>10</v>
      </c>
      <c r="E66" s="8" t="s">
        <v>104</v>
      </c>
      <c r="F66" s="7">
        <v>29358</v>
      </c>
      <c r="G66" s="5">
        <v>48515</v>
      </c>
      <c r="H66" s="5">
        <v>50000</v>
      </c>
      <c r="I66" s="5"/>
      <c r="J66" s="5"/>
    </row>
    <row r="67" spans="2:10">
      <c r="B67" s="8" t="s">
        <v>8</v>
      </c>
      <c r="C67" s="7">
        <v>16024397671</v>
      </c>
      <c r="D67" s="8" t="s">
        <v>16</v>
      </c>
      <c r="E67" s="8" t="s">
        <v>105</v>
      </c>
      <c r="F67" s="7">
        <v>58119</v>
      </c>
      <c r="G67" s="5">
        <v>11386</v>
      </c>
      <c r="H67" s="5">
        <v>12000</v>
      </c>
      <c r="I67" s="5"/>
      <c r="J67" s="5"/>
    </row>
    <row r="68" spans="2:10">
      <c r="B68" s="8" t="s">
        <v>8</v>
      </c>
      <c r="C68" s="7">
        <v>16024397811</v>
      </c>
      <c r="D68" s="8" t="s">
        <v>17</v>
      </c>
      <c r="E68" s="8" t="s">
        <v>106</v>
      </c>
      <c r="F68" s="7">
        <v>51152</v>
      </c>
      <c r="G68" s="5">
        <v>32673</v>
      </c>
      <c r="H68" s="5">
        <v>34000</v>
      </c>
      <c r="I68" s="5"/>
      <c r="J68" s="5"/>
    </row>
    <row r="69" spans="2:10">
      <c r="B69" s="8" t="s">
        <v>8</v>
      </c>
      <c r="C69" s="7">
        <v>16024397824</v>
      </c>
      <c r="D69" s="8" t="s">
        <v>107</v>
      </c>
      <c r="E69" s="8" t="s">
        <v>108</v>
      </c>
      <c r="F69" s="7">
        <v>29143</v>
      </c>
      <c r="G69" s="5">
        <v>30693</v>
      </c>
      <c r="H69" s="5">
        <v>33200</v>
      </c>
      <c r="I69" s="5"/>
      <c r="J69" s="5"/>
    </row>
    <row r="70" spans="2:10">
      <c r="B70" s="8" t="s">
        <v>8</v>
      </c>
      <c r="C70" s="7">
        <v>16024397837</v>
      </c>
      <c r="D70" s="8" t="s">
        <v>16</v>
      </c>
      <c r="E70" s="8" t="s">
        <v>109</v>
      </c>
      <c r="F70" s="7">
        <v>84131</v>
      </c>
      <c r="G70" s="5">
        <v>109406</v>
      </c>
      <c r="H70" s="5">
        <v>112000</v>
      </c>
      <c r="I70" s="5"/>
      <c r="J70" s="5"/>
    </row>
    <row r="71" spans="2:10">
      <c r="B71" s="8" t="s">
        <v>0</v>
      </c>
      <c r="C71" s="7">
        <v>16024397593</v>
      </c>
      <c r="D71" s="8" t="s">
        <v>10</v>
      </c>
      <c r="E71" s="8" t="s">
        <v>110</v>
      </c>
      <c r="F71" s="7">
        <v>62162</v>
      </c>
      <c r="G71" s="5">
        <v>14851</v>
      </c>
      <c r="H71" s="5">
        <v>15500</v>
      </c>
      <c r="I71" s="5"/>
      <c r="J71" s="5"/>
    </row>
    <row r="72" spans="2:10">
      <c r="B72" s="8" t="s">
        <v>0</v>
      </c>
      <c r="C72" s="7">
        <v>16024397642</v>
      </c>
      <c r="D72" s="8" t="s">
        <v>10</v>
      </c>
      <c r="E72" s="8" t="s">
        <v>111</v>
      </c>
      <c r="F72" s="7">
        <v>45282</v>
      </c>
      <c r="G72" s="5">
        <v>18812</v>
      </c>
      <c r="H72" s="5">
        <v>19500</v>
      </c>
      <c r="I72" s="5"/>
      <c r="J72" s="5"/>
    </row>
    <row r="73" spans="2:10">
      <c r="B73" s="8" t="s">
        <v>0</v>
      </c>
      <c r="C73" s="7">
        <v>16024397655</v>
      </c>
      <c r="D73" s="8" t="s">
        <v>10</v>
      </c>
      <c r="E73" s="8" t="s">
        <v>112</v>
      </c>
      <c r="F73" s="7">
        <v>41252</v>
      </c>
      <c r="G73" s="5">
        <v>18812</v>
      </c>
      <c r="H73" s="5">
        <v>19500</v>
      </c>
      <c r="I73" s="5"/>
      <c r="J73" s="5"/>
    </row>
    <row r="74" spans="2:10">
      <c r="B74" s="8" t="s">
        <v>0</v>
      </c>
      <c r="C74" s="7">
        <v>16024397668</v>
      </c>
      <c r="D74" s="8" t="s">
        <v>10</v>
      </c>
      <c r="E74" s="8" t="s">
        <v>113</v>
      </c>
      <c r="F74" s="7">
        <v>95644</v>
      </c>
      <c r="G74" s="5">
        <v>52475</v>
      </c>
      <c r="H74" s="5">
        <v>53500</v>
      </c>
      <c r="I74" s="5"/>
      <c r="J74" s="5"/>
    </row>
    <row r="75" spans="2:10">
      <c r="B75" s="8" t="s">
        <v>0</v>
      </c>
      <c r="C75" s="7">
        <v>16024397684</v>
      </c>
      <c r="D75" s="8" t="s">
        <v>10</v>
      </c>
      <c r="E75" s="8" t="s">
        <v>45</v>
      </c>
      <c r="F75" s="7">
        <v>31113</v>
      </c>
      <c r="G75" s="5">
        <v>36634</v>
      </c>
      <c r="H75" s="5">
        <v>37500</v>
      </c>
      <c r="I75" s="5"/>
      <c r="J75" s="5"/>
    </row>
    <row r="76" spans="2:10">
      <c r="B76" s="8" t="s">
        <v>0</v>
      </c>
      <c r="C76" s="7">
        <v>16024397697</v>
      </c>
      <c r="D76" s="8" t="s">
        <v>10</v>
      </c>
      <c r="E76" s="8" t="s">
        <v>114</v>
      </c>
      <c r="F76" s="7">
        <v>26227</v>
      </c>
      <c r="G76" s="5">
        <v>42079</v>
      </c>
      <c r="H76" s="5">
        <v>43000</v>
      </c>
      <c r="I76" s="5"/>
      <c r="J76" s="5"/>
    </row>
    <row r="77" spans="2:10">
      <c r="B77" s="8" t="s">
        <v>0</v>
      </c>
      <c r="C77" s="7">
        <v>16024397704</v>
      </c>
      <c r="D77" s="8" t="s">
        <v>10</v>
      </c>
      <c r="E77" s="8" t="s">
        <v>115</v>
      </c>
      <c r="F77" s="7">
        <v>52363</v>
      </c>
      <c r="G77" s="5">
        <v>14851</v>
      </c>
      <c r="H77" s="5">
        <v>15500</v>
      </c>
      <c r="I77" s="5"/>
      <c r="J77" s="5"/>
    </row>
    <row r="78" spans="2:10">
      <c r="B78" s="8" t="s">
        <v>0</v>
      </c>
      <c r="C78" s="7">
        <v>16024397717</v>
      </c>
      <c r="D78" s="8" t="s">
        <v>10</v>
      </c>
      <c r="E78" s="8" t="s">
        <v>116</v>
      </c>
      <c r="F78" s="7">
        <v>67162</v>
      </c>
      <c r="G78" s="5">
        <v>17822</v>
      </c>
      <c r="H78" s="5">
        <v>18500</v>
      </c>
      <c r="I78" s="5"/>
      <c r="J78" s="5"/>
    </row>
    <row r="79" spans="2:10">
      <c r="B79" s="8" t="s">
        <v>0</v>
      </c>
      <c r="C79" s="7">
        <v>16024397720</v>
      </c>
      <c r="D79" s="8" t="s">
        <v>10</v>
      </c>
      <c r="E79" s="8" t="s">
        <v>117</v>
      </c>
      <c r="F79" s="7">
        <v>93919</v>
      </c>
      <c r="G79" s="5">
        <v>52475</v>
      </c>
      <c r="H79" s="5">
        <v>53500</v>
      </c>
      <c r="I79" s="5"/>
      <c r="J79" s="5"/>
    </row>
    <row r="80" spans="2:10">
      <c r="B80" s="8" t="s">
        <v>0</v>
      </c>
      <c r="C80" s="7">
        <v>16024397733</v>
      </c>
      <c r="D80" s="8" t="s">
        <v>10</v>
      </c>
      <c r="E80" s="8" t="s">
        <v>118</v>
      </c>
      <c r="F80" s="7">
        <v>92111</v>
      </c>
      <c r="G80" s="5">
        <v>37624</v>
      </c>
      <c r="H80" s="5">
        <v>38500</v>
      </c>
      <c r="I80" s="5"/>
      <c r="J80" s="5"/>
    </row>
    <row r="81" spans="1:10">
      <c r="B81" s="8" t="s">
        <v>0</v>
      </c>
      <c r="C81" s="7">
        <v>16024397746</v>
      </c>
      <c r="D81" s="8" t="s">
        <v>10</v>
      </c>
      <c r="E81" s="8" t="s">
        <v>119</v>
      </c>
      <c r="F81" s="7">
        <v>55598</v>
      </c>
      <c r="G81" s="5">
        <v>8911</v>
      </c>
      <c r="H81" s="5">
        <v>9500</v>
      </c>
      <c r="I81" s="5"/>
      <c r="J81" s="5"/>
    </row>
    <row r="82" spans="1:10">
      <c r="B82" s="8" t="s">
        <v>0</v>
      </c>
      <c r="C82" s="7">
        <v>16024397759</v>
      </c>
      <c r="D82" s="8" t="s">
        <v>10</v>
      </c>
      <c r="E82" s="8" t="s">
        <v>120</v>
      </c>
      <c r="F82" s="7">
        <v>45272</v>
      </c>
      <c r="G82" s="5">
        <v>18812</v>
      </c>
      <c r="H82" s="5">
        <v>19500</v>
      </c>
      <c r="I82" s="5"/>
      <c r="J82" s="5"/>
    </row>
    <row r="83" spans="1:10">
      <c r="B83" s="8" t="s">
        <v>0</v>
      </c>
      <c r="C83" s="7">
        <v>16024397762</v>
      </c>
      <c r="D83" s="8" t="s">
        <v>10</v>
      </c>
      <c r="E83" s="8" t="s">
        <v>121</v>
      </c>
      <c r="F83" s="7">
        <v>61174</v>
      </c>
      <c r="G83" s="5">
        <v>10891</v>
      </c>
      <c r="H83" s="5">
        <v>11500</v>
      </c>
      <c r="I83" s="5"/>
      <c r="J83" s="5"/>
    </row>
    <row r="84" spans="1:10">
      <c r="B84" s="8" t="s">
        <v>0</v>
      </c>
      <c r="C84" s="7">
        <v>16024397775</v>
      </c>
      <c r="D84" s="8" t="s">
        <v>10</v>
      </c>
      <c r="E84" s="8" t="s">
        <v>122</v>
      </c>
      <c r="F84" s="7">
        <v>43265</v>
      </c>
      <c r="G84" s="5">
        <v>15842</v>
      </c>
      <c r="H84" s="5">
        <v>16500</v>
      </c>
      <c r="I84" s="5"/>
      <c r="J84" s="5"/>
    </row>
    <row r="85" spans="1:10">
      <c r="B85" s="8" t="s">
        <v>0</v>
      </c>
      <c r="C85" s="7">
        <v>16024397788</v>
      </c>
      <c r="D85" s="8" t="s">
        <v>10</v>
      </c>
      <c r="E85" s="8" t="s">
        <v>123</v>
      </c>
      <c r="F85" s="7">
        <v>37482</v>
      </c>
      <c r="G85" s="5">
        <v>48020</v>
      </c>
      <c r="H85" s="5">
        <v>49000</v>
      </c>
      <c r="I85" s="5"/>
      <c r="J85" s="5"/>
    </row>
    <row r="86" spans="1:10">
      <c r="B86" s="8" t="s">
        <v>0</v>
      </c>
      <c r="C86" s="7">
        <v>16024397791</v>
      </c>
      <c r="D86" s="8" t="s">
        <v>10</v>
      </c>
      <c r="E86" s="8" t="s">
        <v>124</v>
      </c>
      <c r="F86" s="7">
        <v>70714</v>
      </c>
      <c r="G86" s="5">
        <v>37624</v>
      </c>
      <c r="H86" s="5">
        <v>38500</v>
      </c>
      <c r="I86" s="5"/>
      <c r="J86" s="5"/>
    </row>
    <row r="87" spans="1:10">
      <c r="B87" s="8" t="s">
        <v>0</v>
      </c>
      <c r="C87" s="7">
        <v>16024397840</v>
      </c>
      <c r="D87" s="8" t="s">
        <v>125</v>
      </c>
      <c r="E87" s="8" t="s">
        <v>126</v>
      </c>
      <c r="F87" s="7">
        <v>53233</v>
      </c>
      <c r="G87" s="5">
        <v>13366</v>
      </c>
      <c r="H87" s="5">
        <v>14000</v>
      </c>
      <c r="I87" s="5"/>
    </row>
    <row r="88" spans="1:10">
      <c r="B88" s="8" t="s">
        <v>0</v>
      </c>
      <c r="C88" s="7">
        <v>16024397853</v>
      </c>
      <c r="D88" s="8" t="s">
        <v>127</v>
      </c>
      <c r="E88" s="8" t="s">
        <v>128</v>
      </c>
      <c r="F88" s="7">
        <v>41252</v>
      </c>
      <c r="G88" s="5">
        <v>17327</v>
      </c>
      <c r="H88" s="5">
        <v>18000</v>
      </c>
      <c r="I88" s="5"/>
      <c r="J88" s="5"/>
    </row>
    <row r="89" spans="1:10">
      <c r="B89" s="8" t="s">
        <v>0</v>
      </c>
      <c r="C89" s="7">
        <v>16024397866</v>
      </c>
      <c r="D89" s="8" t="s">
        <v>129</v>
      </c>
      <c r="E89" s="8" t="s">
        <v>130</v>
      </c>
      <c r="F89" s="7">
        <v>50151</v>
      </c>
      <c r="G89" s="5">
        <v>9901</v>
      </c>
      <c r="H89" s="5">
        <v>10500</v>
      </c>
      <c r="I89" s="5"/>
      <c r="J89" s="5"/>
    </row>
    <row r="90" spans="1:10">
      <c r="B90" s="8" t="s">
        <v>0</v>
      </c>
      <c r="C90" s="7">
        <v>16024397879</v>
      </c>
      <c r="D90" s="8" t="s">
        <v>10</v>
      </c>
      <c r="E90" s="8" t="s">
        <v>131</v>
      </c>
      <c r="F90" s="7">
        <v>75561</v>
      </c>
      <c r="G90" s="5">
        <v>71287</v>
      </c>
      <c r="H90" s="5">
        <v>72800</v>
      </c>
      <c r="I90" s="5"/>
      <c r="J90" s="5"/>
    </row>
    <row r="91" spans="1:10">
      <c r="B91" s="8" t="s">
        <v>0</v>
      </c>
      <c r="C91" s="7">
        <v>16024397882</v>
      </c>
      <c r="D91" s="8" t="s">
        <v>10</v>
      </c>
      <c r="E91" s="8" t="s">
        <v>132</v>
      </c>
      <c r="F91" s="7">
        <v>62211</v>
      </c>
      <c r="G91" s="5">
        <v>15842</v>
      </c>
      <c r="H91" s="5">
        <v>16500</v>
      </c>
      <c r="I91" s="5"/>
      <c r="J91" s="5"/>
    </row>
    <row r="92" spans="1:10">
      <c r="B92" s="8" t="s">
        <v>0</v>
      </c>
      <c r="C92" s="7">
        <v>16024397895</v>
      </c>
      <c r="D92" s="8" t="s">
        <v>10</v>
      </c>
      <c r="E92" s="8" t="s">
        <v>133</v>
      </c>
      <c r="F92" s="7">
        <v>95712</v>
      </c>
      <c r="G92" s="5">
        <v>73267</v>
      </c>
      <c r="H92" s="5">
        <v>74500</v>
      </c>
      <c r="I92" s="5"/>
      <c r="J92" s="5"/>
    </row>
    <row r="93" spans="1:10">
      <c r="B93" s="8" t="s">
        <v>0</v>
      </c>
      <c r="C93" s="7">
        <v>16024397902</v>
      </c>
      <c r="D93" s="8" t="s">
        <v>10</v>
      </c>
      <c r="E93" s="8" t="s">
        <v>134</v>
      </c>
      <c r="F93" s="7">
        <v>38528</v>
      </c>
      <c r="G93" s="5">
        <v>71287</v>
      </c>
      <c r="H93" s="5">
        <v>72800</v>
      </c>
      <c r="I93" s="5"/>
      <c r="J93" s="5"/>
    </row>
    <row r="94" spans="1:10">
      <c r="B94" s="9" t="s">
        <v>0</v>
      </c>
      <c r="C94" s="10">
        <v>16024397915</v>
      </c>
      <c r="D94" s="9" t="s">
        <v>10</v>
      </c>
      <c r="E94" s="9" t="s">
        <v>135</v>
      </c>
      <c r="F94" s="8">
        <v>56255</v>
      </c>
      <c r="G94" s="5">
        <v>16832</v>
      </c>
      <c r="H94" s="5">
        <v>17500</v>
      </c>
      <c r="I94" s="5"/>
      <c r="J94" s="5"/>
    </row>
    <row r="95" spans="1:10">
      <c r="B95" s="8" t="s">
        <v>0</v>
      </c>
      <c r="C95" s="7">
        <v>16024397928</v>
      </c>
      <c r="D95" s="8" t="s">
        <v>10</v>
      </c>
      <c r="E95" s="8" t="s">
        <v>136</v>
      </c>
      <c r="F95" s="7">
        <v>34253</v>
      </c>
      <c r="G95" s="5">
        <v>39109</v>
      </c>
      <c r="H95" s="5">
        <v>40000</v>
      </c>
      <c r="I95" s="5"/>
      <c r="J95" s="5"/>
    </row>
    <row r="96" spans="1:10">
      <c r="A96" s="17">
        <v>6</v>
      </c>
      <c r="B96" s="8" t="s">
        <v>8</v>
      </c>
      <c r="C96" s="7">
        <v>16024398025</v>
      </c>
      <c r="D96" s="8" t="s">
        <v>137</v>
      </c>
      <c r="E96" s="8" t="s">
        <v>138</v>
      </c>
      <c r="F96" s="7">
        <v>52494</v>
      </c>
      <c r="G96" s="5">
        <v>41584</v>
      </c>
      <c r="H96" s="5">
        <v>44400</v>
      </c>
      <c r="I96" s="5"/>
      <c r="J96" s="5"/>
    </row>
    <row r="97" spans="2:10">
      <c r="B97" s="8" t="s">
        <v>8</v>
      </c>
      <c r="C97" s="7">
        <v>16024398038</v>
      </c>
      <c r="D97" s="8" t="s">
        <v>137</v>
      </c>
      <c r="E97" s="8" t="s">
        <v>139</v>
      </c>
      <c r="F97" s="7">
        <v>16165</v>
      </c>
      <c r="G97" s="5">
        <v>34158</v>
      </c>
      <c r="H97" s="5">
        <v>36500</v>
      </c>
      <c r="I97" s="5"/>
      <c r="J97" s="5"/>
    </row>
    <row r="98" spans="2:10">
      <c r="B98" s="8" t="s">
        <v>8</v>
      </c>
      <c r="C98" s="7">
        <v>16024398041</v>
      </c>
      <c r="D98" s="8" t="s">
        <v>137</v>
      </c>
      <c r="E98" s="8" t="s">
        <v>140</v>
      </c>
      <c r="F98" s="7">
        <v>61353</v>
      </c>
      <c r="G98" s="5">
        <v>36139</v>
      </c>
      <c r="H98" s="5">
        <v>38500</v>
      </c>
      <c r="I98" s="5"/>
      <c r="J98" s="5"/>
    </row>
    <row r="99" spans="2:10">
      <c r="B99" s="8" t="s">
        <v>8</v>
      </c>
      <c r="C99" s="7">
        <v>16024398054</v>
      </c>
      <c r="D99" s="8" t="s">
        <v>137</v>
      </c>
      <c r="E99" s="8" t="s">
        <v>141</v>
      </c>
      <c r="F99" s="7">
        <v>59353</v>
      </c>
      <c r="G99" s="5">
        <v>16832</v>
      </c>
      <c r="H99" s="5">
        <v>17500</v>
      </c>
      <c r="I99" s="5"/>
      <c r="J99" s="5"/>
    </row>
    <row r="100" spans="2:10">
      <c r="B100" t="s">
        <v>8</v>
      </c>
      <c r="C100" s="3">
        <v>16024398067</v>
      </c>
      <c r="D100" t="s">
        <v>137</v>
      </c>
      <c r="E100" t="s">
        <v>142</v>
      </c>
      <c r="F100" s="3">
        <v>55582</v>
      </c>
      <c r="G100" s="5">
        <v>15842</v>
      </c>
      <c r="H100" s="5">
        <v>16500</v>
      </c>
      <c r="I100" s="5"/>
      <c r="J100" s="5"/>
    </row>
    <row r="101" spans="2:10">
      <c r="B101" t="s">
        <v>8</v>
      </c>
      <c r="C101" s="3">
        <v>16024398070</v>
      </c>
      <c r="D101" t="s">
        <v>137</v>
      </c>
      <c r="E101" t="s">
        <v>143</v>
      </c>
      <c r="F101" s="3">
        <v>55599</v>
      </c>
      <c r="G101" s="5">
        <v>26238</v>
      </c>
      <c r="H101" s="5">
        <v>28500</v>
      </c>
      <c r="I101" s="5"/>
      <c r="J101" s="5"/>
    </row>
    <row r="102" spans="2:10">
      <c r="B102" t="s">
        <v>8</v>
      </c>
      <c r="C102" s="3">
        <v>16024398083</v>
      </c>
      <c r="D102" t="s">
        <v>137</v>
      </c>
      <c r="E102" t="s">
        <v>144</v>
      </c>
      <c r="F102" s="3">
        <v>60129</v>
      </c>
      <c r="G102" s="5">
        <v>39109</v>
      </c>
      <c r="H102" s="5">
        <v>41900</v>
      </c>
      <c r="I102" s="5"/>
      <c r="J102" s="5"/>
    </row>
    <row r="103" spans="2:10">
      <c r="B103" t="s">
        <v>8</v>
      </c>
      <c r="C103" s="3">
        <v>16024398096</v>
      </c>
      <c r="D103" t="s">
        <v>145</v>
      </c>
      <c r="E103" t="s">
        <v>146</v>
      </c>
      <c r="F103" s="3">
        <v>75323</v>
      </c>
      <c r="G103" s="5">
        <v>128218</v>
      </c>
      <c r="H103" s="5">
        <v>131500</v>
      </c>
      <c r="I103" s="5"/>
      <c r="J103" s="5"/>
    </row>
    <row r="104" spans="2:10">
      <c r="B104" t="s">
        <v>8</v>
      </c>
      <c r="C104" s="3">
        <v>16024398103</v>
      </c>
      <c r="D104" t="s">
        <v>145</v>
      </c>
      <c r="E104" t="s">
        <v>147</v>
      </c>
      <c r="F104" s="3">
        <v>53362</v>
      </c>
      <c r="G104" s="5">
        <v>17327</v>
      </c>
      <c r="H104" s="5">
        <v>18300</v>
      </c>
      <c r="I104" s="5"/>
      <c r="J104" s="5"/>
    </row>
    <row r="105" spans="2:10">
      <c r="B105" t="s">
        <v>8</v>
      </c>
      <c r="C105" s="3">
        <v>16024398129</v>
      </c>
      <c r="D105" t="s">
        <v>16</v>
      </c>
      <c r="E105" t="s">
        <v>148</v>
      </c>
      <c r="F105" s="3">
        <v>53176</v>
      </c>
      <c r="G105" s="5">
        <v>49010</v>
      </c>
      <c r="H105" s="5">
        <v>51000</v>
      </c>
      <c r="I105" s="5"/>
      <c r="J105" s="5"/>
    </row>
    <row r="106" spans="2:10">
      <c r="B106" t="s">
        <v>8</v>
      </c>
      <c r="C106" s="3">
        <v>16024398132</v>
      </c>
      <c r="D106" t="s">
        <v>17</v>
      </c>
      <c r="E106" t="s">
        <v>149</v>
      </c>
      <c r="F106" s="3">
        <v>31526</v>
      </c>
      <c r="G106" s="5">
        <v>131188</v>
      </c>
      <c r="H106" s="5">
        <v>134200</v>
      </c>
      <c r="I106" s="5"/>
      <c r="J106" s="5"/>
    </row>
    <row r="107" spans="2:10">
      <c r="B107" t="s">
        <v>8</v>
      </c>
      <c r="C107" s="3">
        <v>16024398145</v>
      </c>
      <c r="D107" t="s">
        <v>17</v>
      </c>
      <c r="E107" t="s">
        <v>149</v>
      </c>
      <c r="F107" s="3">
        <v>31526</v>
      </c>
      <c r="G107" s="5">
        <v>59901</v>
      </c>
      <c r="H107" s="5">
        <v>61700</v>
      </c>
      <c r="I107" s="5"/>
      <c r="J107" s="5"/>
    </row>
    <row r="108" spans="2:10">
      <c r="B108" t="s">
        <v>8</v>
      </c>
      <c r="C108" s="3">
        <v>16024398158</v>
      </c>
      <c r="D108" t="s">
        <v>10</v>
      </c>
      <c r="E108" t="s">
        <v>150</v>
      </c>
      <c r="F108" s="3">
        <v>28388</v>
      </c>
      <c r="G108" s="5">
        <v>105941</v>
      </c>
      <c r="H108" s="5">
        <v>109400</v>
      </c>
      <c r="I108" s="5"/>
      <c r="J108" s="5"/>
    </row>
    <row r="109" spans="2:10">
      <c r="B109" t="s">
        <v>8</v>
      </c>
      <c r="C109" s="3">
        <v>16024398161</v>
      </c>
      <c r="D109" t="s">
        <v>151</v>
      </c>
      <c r="E109" t="s">
        <v>152</v>
      </c>
      <c r="F109" s="3">
        <v>34887</v>
      </c>
      <c r="G109" s="5">
        <v>90099</v>
      </c>
      <c r="H109" s="5">
        <v>96900</v>
      </c>
      <c r="I109" s="5"/>
      <c r="J109" s="5"/>
    </row>
    <row r="110" spans="2:10">
      <c r="B110" t="s">
        <v>0</v>
      </c>
      <c r="C110" s="3">
        <v>16024397931</v>
      </c>
      <c r="D110" t="s">
        <v>10</v>
      </c>
      <c r="E110" t="s">
        <v>153</v>
      </c>
      <c r="F110" s="3">
        <v>20857</v>
      </c>
      <c r="G110" s="5">
        <v>51980</v>
      </c>
      <c r="H110" s="5">
        <v>53000</v>
      </c>
      <c r="I110" s="5"/>
      <c r="J110" s="5"/>
    </row>
    <row r="111" spans="2:10">
      <c r="B111" t="s">
        <v>0</v>
      </c>
      <c r="C111" s="3">
        <v>16024397944</v>
      </c>
      <c r="D111" t="s">
        <v>10</v>
      </c>
      <c r="E111" t="s">
        <v>154</v>
      </c>
      <c r="F111" s="3">
        <v>41281</v>
      </c>
      <c r="G111" s="5">
        <v>18812</v>
      </c>
      <c r="H111" s="5">
        <v>19500</v>
      </c>
      <c r="I111" s="5"/>
      <c r="J111" s="5"/>
    </row>
    <row r="112" spans="2:10">
      <c r="B112" t="s">
        <v>0</v>
      </c>
      <c r="C112" s="3">
        <v>16024397957</v>
      </c>
      <c r="D112" t="s">
        <v>10</v>
      </c>
      <c r="E112" t="s">
        <v>155</v>
      </c>
      <c r="F112" s="3">
        <v>57468</v>
      </c>
      <c r="G112" s="5">
        <v>8911</v>
      </c>
      <c r="H112" s="5">
        <v>9500</v>
      </c>
      <c r="I112" s="5"/>
      <c r="J112" s="5"/>
    </row>
    <row r="113" spans="1:10">
      <c r="B113" t="s">
        <v>0</v>
      </c>
      <c r="C113" s="3">
        <v>16024397960</v>
      </c>
      <c r="D113" t="s">
        <v>10</v>
      </c>
      <c r="E113" t="s">
        <v>156</v>
      </c>
      <c r="F113" s="3">
        <v>51355</v>
      </c>
      <c r="G113" s="5">
        <v>13366</v>
      </c>
      <c r="H113" s="5">
        <v>14000</v>
      </c>
      <c r="I113" s="5"/>
      <c r="J113" s="5"/>
    </row>
    <row r="114" spans="1:10">
      <c r="B114" t="s">
        <v>0</v>
      </c>
      <c r="C114" s="3">
        <v>16024397973</v>
      </c>
      <c r="D114" t="s">
        <v>10</v>
      </c>
      <c r="E114" t="s">
        <v>157</v>
      </c>
      <c r="F114" s="3">
        <v>57436</v>
      </c>
      <c r="G114" s="5">
        <v>8911</v>
      </c>
      <c r="H114" s="5">
        <v>9500</v>
      </c>
      <c r="I114" s="5"/>
      <c r="J114" s="5"/>
    </row>
    <row r="115" spans="1:10">
      <c r="B115" t="s">
        <v>0</v>
      </c>
      <c r="C115" s="3">
        <v>16024397986</v>
      </c>
      <c r="D115" t="s">
        <v>10</v>
      </c>
      <c r="E115" t="s">
        <v>158</v>
      </c>
      <c r="F115" s="3">
        <v>74111</v>
      </c>
      <c r="G115" s="5">
        <v>44059</v>
      </c>
      <c r="H115" s="5">
        <v>45000</v>
      </c>
      <c r="I115" s="5"/>
      <c r="J115" s="5"/>
    </row>
    <row r="116" spans="1:10">
      <c r="B116" t="s">
        <v>0</v>
      </c>
      <c r="C116" s="3">
        <v>16024397999</v>
      </c>
      <c r="D116" t="s">
        <v>10</v>
      </c>
      <c r="E116" t="s">
        <v>159</v>
      </c>
      <c r="F116" s="3">
        <v>45255</v>
      </c>
      <c r="G116" s="5">
        <v>18812</v>
      </c>
      <c r="H116" s="5">
        <v>19500</v>
      </c>
      <c r="I116" s="5"/>
      <c r="J116" s="5"/>
    </row>
    <row r="117" spans="1:10">
      <c r="B117" t="s">
        <v>0</v>
      </c>
      <c r="C117" s="3">
        <v>16024398009</v>
      </c>
      <c r="D117" t="s">
        <v>10</v>
      </c>
      <c r="E117" t="s">
        <v>160</v>
      </c>
      <c r="F117" s="3">
        <v>65163</v>
      </c>
      <c r="G117" s="5">
        <v>35644</v>
      </c>
      <c r="H117" s="5">
        <v>36800</v>
      </c>
      <c r="I117" s="5"/>
      <c r="J117" s="5"/>
    </row>
    <row r="118" spans="1:10">
      <c r="B118" t="s">
        <v>0</v>
      </c>
      <c r="C118" s="3">
        <v>16024398012</v>
      </c>
      <c r="D118" t="s">
        <v>10</v>
      </c>
      <c r="E118" t="s">
        <v>161</v>
      </c>
      <c r="F118" s="3">
        <v>83664</v>
      </c>
      <c r="G118" s="5">
        <v>32673</v>
      </c>
      <c r="H118" s="5">
        <v>33500</v>
      </c>
      <c r="I118" s="5"/>
      <c r="J118" s="5"/>
    </row>
    <row r="119" spans="1:10">
      <c r="B119" t="s">
        <v>0</v>
      </c>
      <c r="C119" s="3">
        <v>16024398116</v>
      </c>
      <c r="D119" t="s">
        <v>162</v>
      </c>
      <c r="E119" t="s">
        <v>163</v>
      </c>
      <c r="F119" s="3">
        <v>59451</v>
      </c>
      <c r="G119" s="5">
        <v>13366</v>
      </c>
      <c r="H119" s="5">
        <v>14000</v>
      </c>
      <c r="I119" s="5"/>
      <c r="J119" s="5"/>
    </row>
    <row r="120" spans="1:10">
      <c r="B120" t="s">
        <v>0</v>
      </c>
      <c r="C120" s="3">
        <v>16024398174</v>
      </c>
      <c r="D120" t="s">
        <v>10</v>
      </c>
      <c r="E120" t="s">
        <v>164</v>
      </c>
      <c r="F120" s="3">
        <v>62271</v>
      </c>
      <c r="G120" s="5">
        <v>15842</v>
      </c>
      <c r="H120" s="5">
        <v>16500</v>
      </c>
      <c r="I120" s="5"/>
      <c r="J120" s="5"/>
    </row>
    <row r="121" spans="1:10">
      <c r="B121" t="s">
        <v>0</v>
      </c>
      <c r="C121" s="3">
        <v>16024398187</v>
      </c>
      <c r="D121" t="s">
        <v>10</v>
      </c>
      <c r="E121" t="s">
        <v>165</v>
      </c>
      <c r="F121" s="3">
        <v>41181</v>
      </c>
      <c r="G121" s="5">
        <v>16337</v>
      </c>
      <c r="H121" s="5">
        <v>17000</v>
      </c>
      <c r="I121" s="5"/>
      <c r="J121" s="5"/>
    </row>
    <row r="122" spans="1:10">
      <c r="B122" t="s">
        <v>0</v>
      </c>
      <c r="C122" s="3">
        <v>16024398190</v>
      </c>
      <c r="D122" t="s">
        <v>166</v>
      </c>
      <c r="E122" t="s">
        <v>167</v>
      </c>
      <c r="F122" s="3">
        <v>90655</v>
      </c>
      <c r="G122" s="5">
        <v>75248</v>
      </c>
      <c r="H122" s="5">
        <v>76500</v>
      </c>
      <c r="I122" s="5"/>
      <c r="J122" s="5"/>
    </row>
    <row r="123" spans="1:10">
      <c r="B123" t="s">
        <v>0</v>
      </c>
      <c r="C123" s="3">
        <v>16024398207</v>
      </c>
      <c r="D123" t="s">
        <v>20</v>
      </c>
      <c r="E123" t="s">
        <v>168</v>
      </c>
      <c r="F123" s="3">
        <v>46472</v>
      </c>
      <c r="G123" s="5">
        <v>16337</v>
      </c>
      <c r="H123" s="5">
        <v>17000</v>
      </c>
      <c r="I123" s="5"/>
      <c r="J123" s="5"/>
    </row>
    <row r="124" spans="1:10">
      <c r="A124" s="17">
        <v>7</v>
      </c>
      <c r="B124" t="s">
        <v>8</v>
      </c>
      <c r="C124" s="3">
        <v>16024398252</v>
      </c>
      <c r="D124" t="s">
        <v>10</v>
      </c>
      <c r="E124" t="s">
        <v>169</v>
      </c>
      <c r="F124" s="3">
        <v>99125</v>
      </c>
      <c r="G124" s="5">
        <v>64851</v>
      </c>
      <c r="H124" s="5">
        <v>66700</v>
      </c>
      <c r="I124" s="5"/>
      <c r="J124" s="5"/>
    </row>
    <row r="125" spans="1:10">
      <c r="B125" t="s">
        <v>8</v>
      </c>
      <c r="C125" s="3">
        <v>16024398398</v>
      </c>
      <c r="D125" t="s">
        <v>17</v>
      </c>
      <c r="E125" t="s">
        <v>184</v>
      </c>
      <c r="F125" s="3">
        <v>53131</v>
      </c>
      <c r="G125" s="5">
        <v>14851</v>
      </c>
      <c r="H125" s="5">
        <v>15500</v>
      </c>
      <c r="I125" s="5"/>
      <c r="J125" s="5"/>
    </row>
    <row r="126" spans="1:10">
      <c r="B126" t="s">
        <v>8</v>
      </c>
      <c r="C126" s="3">
        <v>16024398405</v>
      </c>
      <c r="D126" t="s">
        <v>17</v>
      </c>
      <c r="E126" t="s">
        <v>185</v>
      </c>
      <c r="F126" s="3">
        <v>75611</v>
      </c>
      <c r="G126" s="5">
        <v>78218</v>
      </c>
      <c r="H126" s="5">
        <v>79800</v>
      </c>
      <c r="I126" s="5"/>
      <c r="J126" s="5"/>
    </row>
    <row r="127" spans="1:10">
      <c r="B127" t="s">
        <v>8</v>
      </c>
      <c r="C127" s="3">
        <v>16024398418</v>
      </c>
      <c r="D127" t="s">
        <v>16</v>
      </c>
      <c r="E127" t="s">
        <v>186</v>
      </c>
      <c r="F127" s="3">
        <v>58181</v>
      </c>
      <c r="G127" s="5">
        <v>20792</v>
      </c>
      <c r="H127" s="5">
        <v>21500</v>
      </c>
      <c r="I127" s="5"/>
      <c r="J127" s="5"/>
    </row>
    <row r="128" spans="1:10">
      <c r="B128" t="s">
        <v>8</v>
      </c>
      <c r="C128" s="3">
        <v>16024398434</v>
      </c>
      <c r="D128" t="s">
        <v>151</v>
      </c>
      <c r="E128" t="s">
        <v>152</v>
      </c>
      <c r="F128" s="3">
        <v>34887</v>
      </c>
      <c r="G128" s="5">
        <v>132178</v>
      </c>
      <c r="H128" s="5">
        <v>142600</v>
      </c>
      <c r="I128" s="5"/>
      <c r="J128" s="5"/>
    </row>
    <row r="129" spans="2:10">
      <c r="B129" t="s">
        <v>8</v>
      </c>
      <c r="C129" s="3">
        <v>16024398447</v>
      </c>
      <c r="D129" t="s">
        <v>16</v>
      </c>
      <c r="E129" t="s">
        <v>187</v>
      </c>
      <c r="F129" s="3">
        <v>46283</v>
      </c>
      <c r="G129" s="5">
        <v>34653</v>
      </c>
      <c r="H129" s="5">
        <v>35800</v>
      </c>
      <c r="I129" s="5"/>
      <c r="J129" s="5"/>
    </row>
    <row r="130" spans="2:10">
      <c r="B130" t="s">
        <v>8</v>
      </c>
      <c r="C130" s="3">
        <v>16024398450</v>
      </c>
      <c r="D130" t="s">
        <v>16</v>
      </c>
      <c r="E130" t="s">
        <v>188</v>
      </c>
      <c r="F130" s="3">
        <v>41182</v>
      </c>
      <c r="G130" s="5">
        <v>89109</v>
      </c>
      <c r="H130" s="5">
        <v>91500</v>
      </c>
      <c r="I130" s="5"/>
      <c r="J130" s="5"/>
    </row>
    <row r="131" spans="2:10">
      <c r="B131" t="s">
        <v>0</v>
      </c>
      <c r="C131" s="3">
        <v>16024398210</v>
      </c>
      <c r="D131" t="s">
        <v>10</v>
      </c>
      <c r="E131" t="s">
        <v>189</v>
      </c>
      <c r="F131" s="3">
        <v>46462</v>
      </c>
      <c r="G131" s="5">
        <v>35644</v>
      </c>
      <c r="H131" s="5">
        <v>36800</v>
      </c>
      <c r="I131" s="5"/>
      <c r="J131" s="5"/>
    </row>
    <row r="132" spans="2:10">
      <c r="B132" t="s">
        <v>0</v>
      </c>
      <c r="C132" s="3">
        <v>16024398223</v>
      </c>
      <c r="D132" t="s">
        <v>10</v>
      </c>
      <c r="E132" t="s">
        <v>190</v>
      </c>
      <c r="F132" s="3">
        <v>77491</v>
      </c>
      <c r="G132" s="5">
        <v>55941</v>
      </c>
      <c r="H132" s="5">
        <v>57000</v>
      </c>
      <c r="I132" s="5"/>
      <c r="J132" s="5"/>
    </row>
    <row r="133" spans="2:10">
      <c r="B133" t="s">
        <v>0</v>
      </c>
      <c r="C133" s="3">
        <v>16024398236</v>
      </c>
      <c r="D133" t="s">
        <v>10</v>
      </c>
      <c r="E133" t="s">
        <v>170</v>
      </c>
      <c r="F133" s="3">
        <v>23381</v>
      </c>
      <c r="G133" s="5">
        <v>38119</v>
      </c>
      <c r="H133" s="5">
        <v>39000</v>
      </c>
      <c r="I133" s="5"/>
      <c r="J133" s="5"/>
    </row>
    <row r="134" spans="2:10">
      <c r="B134" t="s">
        <v>0</v>
      </c>
      <c r="C134" s="3">
        <v>16024398249</v>
      </c>
      <c r="D134" t="s">
        <v>10</v>
      </c>
      <c r="E134" t="s">
        <v>171</v>
      </c>
      <c r="F134" s="3">
        <v>43266</v>
      </c>
      <c r="G134" s="5">
        <v>15842</v>
      </c>
      <c r="H134" s="5">
        <v>16500</v>
      </c>
      <c r="I134" s="5"/>
      <c r="J134" s="5"/>
    </row>
    <row r="135" spans="2:10">
      <c r="B135" t="s">
        <v>0</v>
      </c>
      <c r="C135" s="3">
        <v>16024398265</v>
      </c>
      <c r="D135" t="s">
        <v>21</v>
      </c>
      <c r="E135" t="s">
        <v>172</v>
      </c>
      <c r="F135" s="3">
        <v>20118</v>
      </c>
      <c r="G135" s="5">
        <v>31188</v>
      </c>
      <c r="H135" s="5">
        <v>32000</v>
      </c>
      <c r="I135" s="5"/>
      <c r="J135" s="5"/>
    </row>
    <row r="136" spans="2:10">
      <c r="B136" t="s">
        <v>0</v>
      </c>
      <c r="C136" s="3">
        <v>16024398278</v>
      </c>
      <c r="D136" t="s">
        <v>21</v>
      </c>
      <c r="E136" t="s">
        <v>173</v>
      </c>
      <c r="F136" s="3">
        <v>16454</v>
      </c>
      <c r="G136" s="5">
        <v>14356</v>
      </c>
      <c r="H136" s="5">
        <v>18100</v>
      </c>
      <c r="I136" s="5"/>
      <c r="J136" s="5"/>
    </row>
    <row r="137" spans="2:10">
      <c r="B137" t="s">
        <v>0</v>
      </c>
      <c r="C137" s="3">
        <v>16024398281</v>
      </c>
      <c r="D137" t="s">
        <v>21</v>
      </c>
      <c r="E137" t="s">
        <v>174</v>
      </c>
      <c r="F137" s="3">
        <v>45611</v>
      </c>
      <c r="G137" s="5">
        <v>17327</v>
      </c>
      <c r="H137" s="5">
        <v>18000</v>
      </c>
      <c r="I137" s="5"/>
      <c r="J137" s="5"/>
    </row>
    <row r="138" spans="2:10">
      <c r="B138" t="s">
        <v>0</v>
      </c>
      <c r="C138" s="3">
        <v>16024398294</v>
      </c>
      <c r="D138" t="s">
        <v>21</v>
      </c>
      <c r="E138" t="s">
        <v>191</v>
      </c>
      <c r="F138" s="3">
        <v>15124</v>
      </c>
      <c r="G138" s="5">
        <v>14356</v>
      </c>
      <c r="H138" s="5">
        <v>15000</v>
      </c>
      <c r="I138" s="5"/>
      <c r="J138" s="5"/>
    </row>
    <row r="139" spans="2:10">
      <c r="B139" t="s">
        <v>0</v>
      </c>
      <c r="C139" s="3">
        <v>16024398301</v>
      </c>
      <c r="D139" t="s">
        <v>21</v>
      </c>
      <c r="E139" t="s">
        <v>175</v>
      </c>
      <c r="F139" s="3">
        <v>15332</v>
      </c>
      <c r="G139" s="5">
        <v>14356</v>
      </c>
      <c r="H139" s="5">
        <v>15000</v>
      </c>
      <c r="I139" s="5"/>
      <c r="J139" s="5"/>
    </row>
    <row r="140" spans="2:10">
      <c r="B140" t="s">
        <v>0</v>
      </c>
      <c r="C140" s="3">
        <v>16024398314</v>
      </c>
      <c r="D140" t="s">
        <v>21</v>
      </c>
      <c r="E140" t="s">
        <v>176</v>
      </c>
      <c r="F140" s="3">
        <v>24171</v>
      </c>
      <c r="G140" s="5">
        <v>50000</v>
      </c>
      <c r="H140" s="5">
        <v>51000</v>
      </c>
      <c r="I140" s="5"/>
      <c r="J140" s="5"/>
    </row>
    <row r="141" spans="2:10">
      <c r="B141" t="s">
        <v>0</v>
      </c>
      <c r="C141" s="3">
        <v>16024398327</v>
      </c>
      <c r="D141" t="s">
        <v>21</v>
      </c>
      <c r="E141" t="s">
        <v>177</v>
      </c>
      <c r="F141" s="3">
        <v>71212</v>
      </c>
      <c r="G141" s="5">
        <v>35644</v>
      </c>
      <c r="H141" s="5">
        <v>36500</v>
      </c>
      <c r="I141" s="5"/>
      <c r="J141" s="5"/>
    </row>
    <row r="142" spans="2:10">
      <c r="B142" t="s">
        <v>0</v>
      </c>
      <c r="C142" s="3">
        <v>16024398330</v>
      </c>
      <c r="D142" t="s">
        <v>21</v>
      </c>
      <c r="E142" t="s">
        <v>178</v>
      </c>
      <c r="F142" s="3">
        <v>37113</v>
      </c>
      <c r="G142" s="5">
        <v>39604</v>
      </c>
      <c r="H142" s="5">
        <v>40500</v>
      </c>
      <c r="I142" s="5"/>
      <c r="J142" s="5"/>
    </row>
    <row r="143" spans="2:10">
      <c r="B143" t="s">
        <v>0</v>
      </c>
      <c r="C143" s="3">
        <v>16024398343</v>
      </c>
      <c r="D143" t="s">
        <v>21</v>
      </c>
      <c r="E143" t="s">
        <v>179</v>
      </c>
      <c r="F143" s="3">
        <v>35562</v>
      </c>
      <c r="G143" s="5">
        <v>27228</v>
      </c>
      <c r="H143" s="5">
        <v>28000</v>
      </c>
      <c r="I143" s="5"/>
      <c r="J143" s="5"/>
    </row>
    <row r="144" spans="2:10">
      <c r="B144" t="s">
        <v>0</v>
      </c>
      <c r="C144" s="3">
        <v>16024398356</v>
      </c>
      <c r="D144" t="s">
        <v>21</v>
      </c>
      <c r="E144" t="s">
        <v>180</v>
      </c>
      <c r="F144" s="3">
        <v>79121</v>
      </c>
      <c r="G144" s="5">
        <v>37624</v>
      </c>
      <c r="H144" s="5">
        <v>38500</v>
      </c>
      <c r="I144" s="5"/>
      <c r="J144" s="5"/>
    </row>
    <row r="145" spans="1:10">
      <c r="B145" t="s">
        <v>0</v>
      </c>
      <c r="C145" s="3">
        <v>16024398369</v>
      </c>
      <c r="D145" t="s">
        <v>21</v>
      </c>
      <c r="E145" t="s">
        <v>181</v>
      </c>
      <c r="F145" s="3">
        <v>17511</v>
      </c>
      <c r="G145" s="5">
        <v>14356</v>
      </c>
      <c r="H145" s="5">
        <v>15000</v>
      </c>
      <c r="I145" s="5"/>
      <c r="J145" s="5"/>
    </row>
    <row r="146" spans="1:10">
      <c r="B146" t="s">
        <v>0</v>
      </c>
      <c r="C146" s="3">
        <v>16024398372</v>
      </c>
      <c r="D146" t="s">
        <v>21</v>
      </c>
      <c r="E146" t="s">
        <v>182</v>
      </c>
      <c r="F146" s="3">
        <v>16961</v>
      </c>
      <c r="G146" s="5">
        <v>14356</v>
      </c>
      <c r="H146" s="5">
        <v>15000</v>
      </c>
      <c r="I146" s="5"/>
      <c r="J146" s="5"/>
    </row>
    <row r="147" spans="1:10">
      <c r="B147" t="s">
        <v>0</v>
      </c>
      <c r="C147" s="3">
        <v>16024398385</v>
      </c>
      <c r="D147" t="s">
        <v>21</v>
      </c>
      <c r="E147" t="s">
        <v>183</v>
      </c>
      <c r="F147" s="3">
        <v>75114</v>
      </c>
      <c r="G147" s="5">
        <v>30693</v>
      </c>
      <c r="H147" s="5">
        <v>31500</v>
      </c>
      <c r="I147" s="5"/>
      <c r="J147" s="5"/>
    </row>
    <row r="148" spans="1:10">
      <c r="B148" t="s">
        <v>0</v>
      </c>
      <c r="C148" s="3">
        <v>16024398421</v>
      </c>
      <c r="D148" t="s">
        <v>9</v>
      </c>
      <c r="E148" t="s">
        <v>192</v>
      </c>
      <c r="F148" s="3">
        <v>93411</v>
      </c>
      <c r="G148" s="5">
        <v>49505</v>
      </c>
      <c r="H148" s="5">
        <v>50500</v>
      </c>
      <c r="I148" s="5"/>
      <c r="J148" s="5"/>
    </row>
    <row r="149" spans="1:10">
      <c r="A149" s="17">
        <v>8</v>
      </c>
      <c r="B149" t="s">
        <v>8</v>
      </c>
      <c r="C149" s="3">
        <v>16024398463</v>
      </c>
      <c r="D149" t="s">
        <v>145</v>
      </c>
      <c r="E149" t="s">
        <v>193</v>
      </c>
      <c r="F149" s="3">
        <v>50271</v>
      </c>
      <c r="G149" s="5">
        <v>10396</v>
      </c>
      <c r="H149" s="5">
        <v>11000</v>
      </c>
      <c r="I149" s="5"/>
      <c r="J149" s="5"/>
    </row>
    <row r="150" spans="1:10">
      <c r="B150" t="s">
        <v>8</v>
      </c>
      <c r="C150" s="3">
        <v>16024398489</v>
      </c>
      <c r="D150" t="s">
        <v>194</v>
      </c>
      <c r="E150" t="s">
        <v>195</v>
      </c>
      <c r="F150" s="3">
        <v>76126</v>
      </c>
      <c r="G150" s="5">
        <v>149505</v>
      </c>
      <c r="H150" s="5">
        <v>153400</v>
      </c>
      <c r="I150" s="5"/>
      <c r="J150" s="5"/>
    </row>
    <row r="151" spans="1:10">
      <c r="B151" t="s">
        <v>8</v>
      </c>
      <c r="C151" s="3">
        <v>16024398492</v>
      </c>
      <c r="D151" t="s">
        <v>20</v>
      </c>
      <c r="E151" t="s">
        <v>196</v>
      </c>
      <c r="F151" s="3">
        <v>53137</v>
      </c>
      <c r="G151" s="5">
        <v>35644</v>
      </c>
      <c r="H151" s="5">
        <v>38400</v>
      </c>
      <c r="I151" s="5"/>
      <c r="J151" s="5"/>
    </row>
    <row r="152" spans="1:10">
      <c r="B152" t="s">
        <v>8</v>
      </c>
      <c r="C152" s="3">
        <v>16024398509</v>
      </c>
      <c r="D152" t="s">
        <v>20</v>
      </c>
      <c r="E152" t="s">
        <v>197</v>
      </c>
      <c r="F152" s="3">
        <v>40711</v>
      </c>
      <c r="G152" s="5">
        <v>36634</v>
      </c>
      <c r="H152" s="5">
        <v>38000</v>
      </c>
      <c r="I152" s="5"/>
      <c r="J152" s="5"/>
    </row>
    <row r="153" spans="1:10">
      <c r="B153" t="s">
        <v>8</v>
      </c>
      <c r="C153" s="3">
        <v>16024398512</v>
      </c>
      <c r="D153" t="s">
        <v>20</v>
      </c>
      <c r="E153" t="s">
        <v>198</v>
      </c>
      <c r="F153" s="3">
        <v>67282</v>
      </c>
      <c r="G153" s="5">
        <v>39109</v>
      </c>
      <c r="H153" s="5">
        <v>40500</v>
      </c>
      <c r="I153" s="5"/>
      <c r="J153" s="5"/>
    </row>
    <row r="154" spans="1:10">
      <c r="B154" t="s">
        <v>8</v>
      </c>
      <c r="C154" s="3">
        <v>16024398525</v>
      </c>
      <c r="D154" t="s">
        <v>20</v>
      </c>
      <c r="E154" t="s">
        <v>199</v>
      </c>
      <c r="F154" s="3">
        <v>41181</v>
      </c>
      <c r="G154" s="5">
        <v>33663</v>
      </c>
      <c r="H154" s="5">
        <v>35200</v>
      </c>
      <c r="I154" s="5"/>
      <c r="J154" s="5"/>
    </row>
    <row r="155" spans="1:10">
      <c r="B155" t="s">
        <v>8</v>
      </c>
      <c r="C155" s="3">
        <v>16024398538</v>
      </c>
      <c r="D155" t="s">
        <v>20</v>
      </c>
      <c r="E155" t="s">
        <v>200</v>
      </c>
      <c r="F155" s="3">
        <v>28288</v>
      </c>
      <c r="G155" s="5">
        <v>47525</v>
      </c>
      <c r="H155" s="5">
        <v>49200</v>
      </c>
      <c r="I155" s="5"/>
      <c r="J155" s="5"/>
    </row>
    <row r="156" spans="1:10">
      <c r="B156" t="s">
        <v>8</v>
      </c>
      <c r="C156" s="3">
        <v>16024398541</v>
      </c>
      <c r="D156" t="s">
        <v>20</v>
      </c>
      <c r="E156" t="s">
        <v>201</v>
      </c>
      <c r="F156" s="3">
        <v>53137</v>
      </c>
      <c r="G156" s="5">
        <v>26733</v>
      </c>
      <c r="H156" s="5">
        <v>29000</v>
      </c>
      <c r="I156" s="5"/>
      <c r="J156" s="5"/>
    </row>
    <row r="157" spans="1:10">
      <c r="B157" t="s">
        <v>8</v>
      </c>
      <c r="C157" s="3">
        <v>16024398596</v>
      </c>
      <c r="D157" t="s">
        <v>16</v>
      </c>
      <c r="E157" t="s">
        <v>151</v>
      </c>
      <c r="F157" s="3">
        <v>17524</v>
      </c>
      <c r="G157" s="5">
        <v>75248</v>
      </c>
      <c r="H157" s="5">
        <v>77000</v>
      </c>
      <c r="I157" s="5"/>
      <c r="J157" s="5"/>
    </row>
    <row r="158" spans="1:10">
      <c r="B158" t="s">
        <v>8</v>
      </c>
      <c r="C158" s="3">
        <v>16024398603</v>
      </c>
      <c r="D158" t="s">
        <v>137</v>
      </c>
      <c r="E158" t="s">
        <v>202</v>
      </c>
      <c r="F158" s="3">
        <v>17413</v>
      </c>
      <c r="G158" s="5">
        <v>58911</v>
      </c>
      <c r="H158" s="5">
        <v>61900</v>
      </c>
      <c r="I158" s="5"/>
      <c r="J158" s="5"/>
    </row>
    <row r="159" spans="1:10">
      <c r="B159" t="s">
        <v>8</v>
      </c>
      <c r="C159" s="3">
        <v>16024398616</v>
      </c>
      <c r="D159" t="s">
        <v>16</v>
      </c>
      <c r="E159" t="s">
        <v>203</v>
      </c>
      <c r="F159" s="3">
        <v>69353</v>
      </c>
      <c r="G159" s="5">
        <v>84653</v>
      </c>
      <c r="H159" s="5">
        <v>87000</v>
      </c>
      <c r="I159" s="5"/>
      <c r="J159" s="5"/>
    </row>
    <row r="160" spans="1:10">
      <c r="B160" t="s">
        <v>8</v>
      </c>
      <c r="C160" s="3">
        <v>16024398629</v>
      </c>
      <c r="D160" t="s">
        <v>16</v>
      </c>
      <c r="E160" t="s">
        <v>203</v>
      </c>
      <c r="F160" s="3">
        <v>69353</v>
      </c>
      <c r="G160" s="5">
        <v>66832</v>
      </c>
      <c r="H160" s="5">
        <v>68700</v>
      </c>
      <c r="I160" s="5"/>
      <c r="J160" s="5"/>
    </row>
    <row r="161" spans="2:10">
      <c r="B161" t="s">
        <v>8</v>
      </c>
      <c r="C161" s="3">
        <v>16024398710</v>
      </c>
      <c r="D161" t="s">
        <v>30</v>
      </c>
      <c r="E161" t="s">
        <v>204</v>
      </c>
      <c r="F161" s="3">
        <v>86692</v>
      </c>
      <c r="G161" s="5">
        <v>113861</v>
      </c>
      <c r="H161" s="5">
        <v>117400</v>
      </c>
      <c r="I161" s="5"/>
      <c r="J161" s="5"/>
    </row>
    <row r="162" spans="2:10">
      <c r="B162" t="s">
        <v>8</v>
      </c>
      <c r="C162" s="3">
        <v>16024398736</v>
      </c>
      <c r="D162" t="s">
        <v>9</v>
      </c>
      <c r="E162" t="s">
        <v>205</v>
      </c>
      <c r="F162" s="3">
        <v>74111</v>
      </c>
      <c r="G162" s="5">
        <v>122772</v>
      </c>
      <c r="H162" s="5">
        <v>126400</v>
      </c>
      <c r="I162" s="5"/>
      <c r="J162" s="5"/>
    </row>
    <row r="163" spans="2:10">
      <c r="B163" t="s">
        <v>8</v>
      </c>
      <c r="C163" s="3">
        <v>16024398749</v>
      </c>
      <c r="D163" t="s">
        <v>9</v>
      </c>
      <c r="E163" t="s">
        <v>205</v>
      </c>
      <c r="F163" s="3">
        <v>74111</v>
      </c>
      <c r="G163" s="5">
        <v>122772</v>
      </c>
      <c r="H163" s="5">
        <v>126400</v>
      </c>
      <c r="I163" s="5"/>
      <c r="J163" s="5"/>
    </row>
    <row r="164" spans="2:10">
      <c r="B164" t="s">
        <v>0</v>
      </c>
      <c r="C164" s="3">
        <v>16024398554</v>
      </c>
      <c r="D164" t="s">
        <v>18</v>
      </c>
      <c r="E164" t="s">
        <v>206</v>
      </c>
      <c r="F164" s="3">
        <v>74182</v>
      </c>
      <c r="G164" s="5">
        <v>44059</v>
      </c>
      <c r="H164" s="5">
        <v>45100</v>
      </c>
      <c r="I164" s="5"/>
      <c r="J164" s="5"/>
    </row>
    <row r="165" spans="2:10">
      <c r="B165" t="s">
        <v>0</v>
      </c>
      <c r="C165" s="3">
        <v>16024398567</v>
      </c>
      <c r="D165" t="s">
        <v>207</v>
      </c>
      <c r="E165" t="s">
        <v>208</v>
      </c>
      <c r="F165" s="3">
        <v>74454</v>
      </c>
      <c r="G165" s="5">
        <v>109901</v>
      </c>
      <c r="H165" s="5">
        <v>111500</v>
      </c>
      <c r="I165" s="5"/>
      <c r="J165" s="5"/>
    </row>
    <row r="166" spans="2:10">
      <c r="B166" t="s">
        <v>0</v>
      </c>
      <c r="C166" s="3">
        <v>16024398570</v>
      </c>
      <c r="D166" t="s">
        <v>20</v>
      </c>
      <c r="E166" t="s">
        <v>209</v>
      </c>
      <c r="F166" s="3">
        <v>42153</v>
      </c>
      <c r="G166" s="5">
        <v>35644</v>
      </c>
      <c r="H166" s="5">
        <v>36500</v>
      </c>
      <c r="I166" s="5"/>
      <c r="J166" s="5"/>
    </row>
    <row r="167" spans="2:10">
      <c r="B167" t="s">
        <v>0</v>
      </c>
      <c r="C167" s="3">
        <v>16024398632</v>
      </c>
      <c r="D167" t="s">
        <v>210</v>
      </c>
      <c r="E167" t="s">
        <v>211</v>
      </c>
      <c r="F167" s="3">
        <v>36554</v>
      </c>
      <c r="G167" s="5">
        <v>130693</v>
      </c>
      <c r="H167" s="5">
        <v>133500</v>
      </c>
      <c r="I167" s="5"/>
      <c r="J167" s="5"/>
    </row>
    <row r="168" spans="2:10">
      <c r="B168" t="s">
        <v>0</v>
      </c>
      <c r="C168" s="3">
        <v>16024398645</v>
      </c>
      <c r="D168" t="s">
        <v>10</v>
      </c>
      <c r="E168" t="s">
        <v>212</v>
      </c>
      <c r="F168" s="3">
        <v>46258</v>
      </c>
      <c r="G168" s="5">
        <v>18812</v>
      </c>
      <c r="H168" s="5">
        <v>19500</v>
      </c>
      <c r="I168" s="5"/>
      <c r="J168" s="5"/>
    </row>
    <row r="169" spans="2:10">
      <c r="B169" t="s">
        <v>0</v>
      </c>
      <c r="C169" s="3">
        <v>16024398658</v>
      </c>
      <c r="D169" t="s">
        <v>10</v>
      </c>
      <c r="E169" t="s">
        <v>213</v>
      </c>
      <c r="F169" s="3">
        <v>94115</v>
      </c>
      <c r="G169" s="5">
        <v>47030</v>
      </c>
      <c r="H169" s="5">
        <v>48000</v>
      </c>
      <c r="I169" s="5"/>
      <c r="J169" s="5"/>
    </row>
    <row r="170" spans="2:10">
      <c r="B170" t="s">
        <v>0</v>
      </c>
      <c r="C170" s="3">
        <v>16024398661</v>
      </c>
      <c r="D170" t="s">
        <v>10</v>
      </c>
      <c r="E170" t="s">
        <v>214</v>
      </c>
      <c r="F170" s="3">
        <v>84161</v>
      </c>
      <c r="G170" s="5">
        <v>31683</v>
      </c>
      <c r="H170" s="5">
        <v>32500</v>
      </c>
      <c r="I170" s="5"/>
      <c r="J170" s="5"/>
    </row>
    <row r="171" spans="2:10">
      <c r="B171" t="s">
        <v>0</v>
      </c>
      <c r="C171" s="3">
        <v>16024398674</v>
      </c>
      <c r="D171" t="s">
        <v>10</v>
      </c>
      <c r="E171" t="s">
        <v>215</v>
      </c>
      <c r="F171" s="3">
        <v>45364</v>
      </c>
      <c r="G171" s="5">
        <v>18812</v>
      </c>
      <c r="H171" s="5">
        <v>19500</v>
      </c>
      <c r="I171" s="5"/>
      <c r="J171" s="5"/>
    </row>
    <row r="172" spans="2:10">
      <c r="B172" t="s">
        <v>0</v>
      </c>
      <c r="C172" s="3">
        <v>16024398687</v>
      </c>
      <c r="D172" t="s">
        <v>10</v>
      </c>
      <c r="E172" t="s">
        <v>216</v>
      </c>
      <c r="F172" s="3">
        <v>93766</v>
      </c>
      <c r="G172" s="5">
        <v>73762</v>
      </c>
      <c r="H172" s="5">
        <v>75000</v>
      </c>
      <c r="I172" s="5"/>
      <c r="J172" s="5"/>
    </row>
    <row r="173" spans="2:10">
      <c r="B173" t="s">
        <v>0</v>
      </c>
      <c r="C173" s="3">
        <v>16024398707</v>
      </c>
      <c r="D173" t="s">
        <v>30</v>
      </c>
      <c r="E173" t="s">
        <v>217</v>
      </c>
      <c r="F173" s="3">
        <v>76211</v>
      </c>
      <c r="G173" s="5">
        <v>34158</v>
      </c>
      <c r="H173" s="5">
        <v>35000</v>
      </c>
      <c r="I173" s="5"/>
      <c r="J173" s="5"/>
    </row>
    <row r="174" spans="2:10">
      <c r="B174" t="s">
        <v>0</v>
      </c>
      <c r="C174" s="3">
        <v>16024398723</v>
      </c>
      <c r="D174" t="s">
        <v>218</v>
      </c>
      <c r="E174" t="s">
        <v>219</v>
      </c>
      <c r="F174" s="3">
        <v>61155</v>
      </c>
      <c r="G174" s="5">
        <v>10891</v>
      </c>
      <c r="H174" s="5">
        <v>11000</v>
      </c>
      <c r="I174" s="5"/>
      <c r="J174" s="5"/>
    </row>
    <row r="175" spans="2:10">
      <c r="B175" t="s">
        <v>220</v>
      </c>
      <c r="C175" s="3">
        <v>16024398476</v>
      </c>
      <c r="D175" t="s">
        <v>221</v>
      </c>
      <c r="E175" t="s">
        <v>222</v>
      </c>
      <c r="F175" s="3">
        <v>65135</v>
      </c>
      <c r="G175" s="5">
        <v>17500</v>
      </c>
      <c r="H175" s="5">
        <v>18000</v>
      </c>
      <c r="I175" s="5"/>
      <c r="J175" s="5"/>
    </row>
    <row r="176" spans="2:10">
      <c r="B176" t="s">
        <v>223</v>
      </c>
      <c r="C176" s="3">
        <v>16024398583</v>
      </c>
      <c r="D176" t="s">
        <v>224</v>
      </c>
      <c r="E176" t="s">
        <v>225</v>
      </c>
      <c r="F176" s="3">
        <v>90912</v>
      </c>
      <c r="G176" s="5">
        <v>200495</v>
      </c>
      <c r="H176" s="5">
        <v>203500</v>
      </c>
      <c r="I176" s="5"/>
      <c r="J176" s="5"/>
    </row>
    <row r="177" spans="1:10">
      <c r="B177" t="s">
        <v>223</v>
      </c>
      <c r="C177" s="3">
        <v>16024398690</v>
      </c>
      <c r="D177" t="s">
        <v>226</v>
      </c>
      <c r="E177" t="s">
        <v>227</v>
      </c>
      <c r="F177" s="3">
        <v>29414</v>
      </c>
      <c r="G177" s="5">
        <v>157426</v>
      </c>
      <c r="H177" s="5">
        <v>160000</v>
      </c>
      <c r="I177" s="5"/>
      <c r="J177" s="5"/>
    </row>
    <row r="178" spans="1:10">
      <c r="A178" s="17">
        <v>9</v>
      </c>
      <c r="B178" t="s">
        <v>22</v>
      </c>
      <c r="C178" s="3">
        <v>16024398814</v>
      </c>
      <c r="D178" t="s">
        <v>221</v>
      </c>
      <c r="E178" t="s">
        <v>228</v>
      </c>
      <c r="F178" s="3">
        <v>50144</v>
      </c>
      <c r="G178" s="5">
        <v>10000</v>
      </c>
      <c r="H178" s="5">
        <v>10000</v>
      </c>
      <c r="I178" s="5"/>
      <c r="J178" s="5"/>
    </row>
    <row r="179" spans="1:10">
      <c r="B179" t="s">
        <v>8</v>
      </c>
      <c r="C179" s="3">
        <v>16024398752</v>
      </c>
      <c r="D179" t="s">
        <v>16</v>
      </c>
      <c r="E179" t="s">
        <v>105</v>
      </c>
      <c r="F179" s="3">
        <v>58119</v>
      </c>
      <c r="G179" s="5">
        <v>18812</v>
      </c>
      <c r="H179" s="5">
        <v>19800</v>
      </c>
      <c r="I179" s="5"/>
      <c r="J179" s="5"/>
    </row>
    <row r="180" spans="1:10">
      <c r="B180" t="s">
        <v>8</v>
      </c>
      <c r="C180" s="3">
        <v>16024398765</v>
      </c>
      <c r="D180" t="s">
        <v>10</v>
      </c>
      <c r="E180" t="s">
        <v>229</v>
      </c>
      <c r="F180" s="3">
        <v>33148</v>
      </c>
      <c r="G180" s="5">
        <v>47525</v>
      </c>
      <c r="H180" s="5">
        <v>50000</v>
      </c>
      <c r="I180" s="5"/>
      <c r="J180" s="5"/>
    </row>
    <row r="181" spans="1:10">
      <c r="B181" t="s">
        <v>8</v>
      </c>
      <c r="C181" s="3">
        <v>16024398778</v>
      </c>
      <c r="D181" t="s">
        <v>16</v>
      </c>
      <c r="E181" t="s">
        <v>230</v>
      </c>
      <c r="F181" s="3">
        <v>77511</v>
      </c>
      <c r="G181" s="5">
        <v>330198</v>
      </c>
      <c r="H181" s="5">
        <v>337100</v>
      </c>
      <c r="I181" s="5"/>
      <c r="J181" s="5"/>
    </row>
    <row r="182" spans="1:10">
      <c r="B182" t="s">
        <v>8</v>
      </c>
      <c r="C182" s="3">
        <v>16024398781</v>
      </c>
      <c r="D182" t="s">
        <v>16</v>
      </c>
      <c r="E182" t="s">
        <v>230</v>
      </c>
      <c r="F182" s="3">
        <v>77511</v>
      </c>
      <c r="G182" s="5">
        <v>330198</v>
      </c>
      <c r="H182" s="5">
        <v>337100</v>
      </c>
      <c r="I182" s="5"/>
      <c r="J182" s="5"/>
    </row>
    <row r="183" spans="1:10">
      <c r="B183" t="s">
        <v>8</v>
      </c>
      <c r="C183" s="3">
        <v>16024398794</v>
      </c>
      <c r="D183" t="s">
        <v>16</v>
      </c>
      <c r="E183" t="s">
        <v>230</v>
      </c>
      <c r="F183" s="3">
        <v>77511</v>
      </c>
      <c r="G183" s="5">
        <v>298515</v>
      </c>
      <c r="H183" s="5">
        <v>305100</v>
      </c>
      <c r="I183" s="5"/>
      <c r="J183" s="5"/>
    </row>
    <row r="184" spans="1:10">
      <c r="B184" t="s">
        <v>8</v>
      </c>
      <c r="C184" s="3">
        <v>16024398801</v>
      </c>
      <c r="D184" t="s">
        <v>16</v>
      </c>
      <c r="E184" t="s">
        <v>231</v>
      </c>
      <c r="F184" s="3">
        <v>50576</v>
      </c>
      <c r="G184" s="5">
        <v>30198</v>
      </c>
      <c r="H184" s="5">
        <v>31500</v>
      </c>
      <c r="I184" s="5"/>
      <c r="J184" s="5"/>
    </row>
    <row r="185" spans="1:10">
      <c r="B185" t="s">
        <v>8</v>
      </c>
      <c r="C185" s="3">
        <v>16024398827</v>
      </c>
      <c r="D185" t="s">
        <v>207</v>
      </c>
      <c r="E185" t="s">
        <v>232</v>
      </c>
      <c r="F185" s="3">
        <v>56353</v>
      </c>
      <c r="G185" s="5">
        <v>20297</v>
      </c>
      <c r="H185" s="5">
        <v>21000</v>
      </c>
      <c r="I185" s="5"/>
      <c r="J185" s="5"/>
    </row>
    <row r="186" spans="1:10">
      <c r="B186" t="s">
        <v>8</v>
      </c>
      <c r="C186" s="3">
        <v>16024398869</v>
      </c>
      <c r="D186" t="s">
        <v>233</v>
      </c>
      <c r="E186" t="s">
        <v>234</v>
      </c>
      <c r="F186" s="3">
        <v>57362</v>
      </c>
      <c r="G186" s="5">
        <v>14851</v>
      </c>
      <c r="H186" s="5">
        <v>16000</v>
      </c>
      <c r="I186" s="5"/>
      <c r="J186" s="5"/>
    </row>
    <row r="187" spans="1:10">
      <c r="B187" t="s">
        <v>8</v>
      </c>
      <c r="C187" s="3">
        <v>16024398898</v>
      </c>
      <c r="D187" t="s">
        <v>18</v>
      </c>
      <c r="E187" t="s">
        <v>235</v>
      </c>
      <c r="F187" s="3">
        <v>22353</v>
      </c>
      <c r="G187" s="5">
        <v>75248</v>
      </c>
      <c r="H187" s="5">
        <v>78100</v>
      </c>
      <c r="I187" s="5"/>
      <c r="J187" s="5"/>
    </row>
    <row r="188" spans="1:10">
      <c r="B188" t="s">
        <v>8</v>
      </c>
      <c r="C188" s="3">
        <v>16024398918</v>
      </c>
      <c r="D188" t="s">
        <v>236</v>
      </c>
      <c r="E188" t="s">
        <v>237</v>
      </c>
      <c r="F188" s="3">
        <v>25216</v>
      </c>
      <c r="G188" s="5">
        <v>30693</v>
      </c>
      <c r="H188" s="5">
        <v>32000</v>
      </c>
      <c r="I188" s="5"/>
      <c r="J188" s="5"/>
    </row>
    <row r="189" spans="1:10">
      <c r="B189" t="s">
        <v>0</v>
      </c>
      <c r="C189" s="3">
        <v>16024398830</v>
      </c>
      <c r="D189" t="s">
        <v>30</v>
      </c>
      <c r="E189" t="s">
        <v>238</v>
      </c>
      <c r="F189" s="3">
        <v>28992</v>
      </c>
      <c r="G189" s="5">
        <v>37624</v>
      </c>
      <c r="H189" s="5">
        <v>38600</v>
      </c>
      <c r="I189" s="5"/>
      <c r="J189" s="5"/>
    </row>
    <row r="190" spans="1:10">
      <c r="B190" t="s">
        <v>0</v>
      </c>
      <c r="C190" s="3">
        <v>16024398843</v>
      </c>
      <c r="D190" t="s">
        <v>30</v>
      </c>
      <c r="E190" t="s">
        <v>239</v>
      </c>
      <c r="F190" s="3">
        <v>28992</v>
      </c>
      <c r="G190" s="5">
        <v>37624</v>
      </c>
      <c r="H190" s="5">
        <v>38600</v>
      </c>
      <c r="I190" s="5"/>
      <c r="J190" s="5"/>
    </row>
    <row r="191" spans="1:10">
      <c r="B191" t="s">
        <v>0</v>
      </c>
      <c r="C191" s="3">
        <v>16024398856</v>
      </c>
      <c r="D191" t="s">
        <v>17</v>
      </c>
      <c r="E191" t="s">
        <v>240</v>
      </c>
      <c r="F191" s="3">
        <v>55792</v>
      </c>
      <c r="G191" s="5">
        <v>10891</v>
      </c>
      <c r="H191" s="5">
        <v>11500</v>
      </c>
      <c r="I191" s="5"/>
      <c r="J191" s="5"/>
    </row>
    <row r="192" spans="1:10">
      <c r="B192" t="s">
        <v>0</v>
      </c>
      <c r="C192" s="3">
        <v>16024398872</v>
      </c>
      <c r="D192" t="s">
        <v>18</v>
      </c>
      <c r="E192" t="s">
        <v>241</v>
      </c>
      <c r="F192" s="3">
        <v>56371</v>
      </c>
      <c r="G192" s="5">
        <v>16832</v>
      </c>
      <c r="H192" s="5">
        <v>17500</v>
      </c>
      <c r="I192" s="5"/>
      <c r="J192" s="5"/>
    </row>
    <row r="193" spans="1:10">
      <c r="B193" t="s">
        <v>0</v>
      </c>
      <c r="C193" s="3">
        <v>16024398885</v>
      </c>
      <c r="D193" t="s">
        <v>18</v>
      </c>
      <c r="E193" t="s">
        <v>242</v>
      </c>
      <c r="F193" s="3">
        <v>70582</v>
      </c>
      <c r="G193" s="5">
        <v>29703</v>
      </c>
      <c r="H193" s="5">
        <v>30500</v>
      </c>
      <c r="I193" s="5"/>
      <c r="J193" s="5"/>
    </row>
    <row r="194" spans="1:10">
      <c r="B194" t="s">
        <v>0</v>
      </c>
      <c r="C194" s="3">
        <v>16024398905</v>
      </c>
      <c r="D194" t="s">
        <v>224</v>
      </c>
      <c r="E194" t="s">
        <v>243</v>
      </c>
      <c r="F194" s="3">
        <v>33116</v>
      </c>
      <c r="G194" s="5">
        <v>181188</v>
      </c>
      <c r="H194" s="5">
        <v>184000</v>
      </c>
      <c r="I194" s="5"/>
      <c r="J194" s="5"/>
    </row>
    <row r="195" spans="1:10">
      <c r="B195" t="s">
        <v>0</v>
      </c>
      <c r="C195" s="3">
        <v>16024398921</v>
      </c>
      <c r="D195" t="s">
        <v>21</v>
      </c>
      <c r="E195" t="s">
        <v>244</v>
      </c>
      <c r="F195" s="3">
        <v>93117</v>
      </c>
      <c r="G195" s="5">
        <v>43069</v>
      </c>
      <c r="H195" s="5">
        <v>44000</v>
      </c>
      <c r="I195" s="5"/>
      <c r="J195" s="5"/>
    </row>
    <row r="196" spans="1:10">
      <c r="B196" t="s">
        <v>0</v>
      </c>
      <c r="C196" s="3">
        <v>16024398934</v>
      </c>
      <c r="D196" t="s">
        <v>21</v>
      </c>
      <c r="E196" t="s">
        <v>245</v>
      </c>
      <c r="F196" s="3">
        <v>50146</v>
      </c>
      <c r="G196" s="5">
        <v>9901</v>
      </c>
      <c r="H196" s="5">
        <v>10500</v>
      </c>
      <c r="I196" s="5"/>
      <c r="J196" s="5"/>
    </row>
    <row r="197" spans="1:10">
      <c r="B197" t="s">
        <v>0</v>
      </c>
      <c r="C197" s="3">
        <v>16024398947</v>
      </c>
      <c r="D197" t="s">
        <v>21</v>
      </c>
      <c r="E197" t="s">
        <v>246</v>
      </c>
      <c r="F197" s="3">
        <v>58182</v>
      </c>
      <c r="G197" s="5">
        <v>13366</v>
      </c>
      <c r="H197" s="5">
        <v>14000</v>
      </c>
      <c r="I197" s="5"/>
      <c r="J197" s="5"/>
    </row>
    <row r="198" spans="1:10">
      <c r="B198" t="s">
        <v>0</v>
      </c>
      <c r="C198" s="3">
        <v>16024398950</v>
      </c>
      <c r="D198" t="s">
        <v>21</v>
      </c>
      <c r="E198" t="s">
        <v>247</v>
      </c>
      <c r="F198" s="3">
        <v>10270</v>
      </c>
      <c r="G198" s="5">
        <v>13366</v>
      </c>
      <c r="H198" s="5">
        <v>14000</v>
      </c>
      <c r="I198" s="5"/>
      <c r="J198" s="5"/>
    </row>
    <row r="199" spans="1:10">
      <c r="B199" t="s">
        <v>0</v>
      </c>
      <c r="C199" s="3">
        <v>16024398963</v>
      </c>
      <c r="D199" t="s">
        <v>21</v>
      </c>
      <c r="E199" t="s">
        <v>248</v>
      </c>
      <c r="F199" s="3">
        <v>13440</v>
      </c>
      <c r="G199" s="5">
        <v>13366</v>
      </c>
      <c r="H199" s="5">
        <v>14000</v>
      </c>
      <c r="I199" s="5"/>
      <c r="J199" s="5"/>
    </row>
    <row r="200" spans="1:10">
      <c r="B200" t="s">
        <v>0</v>
      </c>
      <c r="C200" s="3">
        <v>16024398976</v>
      </c>
      <c r="D200" t="s">
        <v>21</v>
      </c>
      <c r="E200" t="s">
        <v>249</v>
      </c>
      <c r="F200" s="3">
        <v>10140</v>
      </c>
      <c r="G200" s="5">
        <v>13366</v>
      </c>
      <c r="H200" s="5">
        <v>14000</v>
      </c>
      <c r="I200" s="5"/>
      <c r="J200" s="5"/>
    </row>
    <row r="201" spans="1:10">
      <c r="B201" t="s">
        <v>0</v>
      </c>
      <c r="C201" s="3">
        <v>16024398989</v>
      </c>
      <c r="D201" t="s">
        <v>17</v>
      </c>
      <c r="E201" t="s">
        <v>250</v>
      </c>
      <c r="F201" s="3">
        <v>62391</v>
      </c>
      <c r="G201" s="5">
        <v>31683</v>
      </c>
      <c r="H201" s="5">
        <v>32500</v>
      </c>
      <c r="I201" s="5"/>
      <c r="J201" s="5"/>
    </row>
    <row r="202" spans="1:10">
      <c r="A202" s="17">
        <v>10</v>
      </c>
      <c r="B202" t="s">
        <v>8</v>
      </c>
      <c r="C202" s="3">
        <v>16024398992</v>
      </c>
      <c r="D202" t="s">
        <v>251</v>
      </c>
      <c r="E202" t="s">
        <v>252</v>
      </c>
      <c r="F202" s="3">
        <v>79112</v>
      </c>
      <c r="G202" s="5">
        <v>89109</v>
      </c>
      <c r="H202" s="5">
        <v>92000</v>
      </c>
    </row>
    <row r="203" spans="1:10">
      <c r="B203" t="s">
        <v>8</v>
      </c>
      <c r="C203" s="3">
        <v>16024399002</v>
      </c>
      <c r="D203" t="s">
        <v>251</v>
      </c>
      <c r="E203" t="s">
        <v>253</v>
      </c>
      <c r="F203" s="3">
        <v>16831</v>
      </c>
      <c r="G203" s="5">
        <v>55446</v>
      </c>
      <c r="H203" s="5">
        <v>58000</v>
      </c>
    </row>
    <row r="204" spans="1:10">
      <c r="B204" t="s">
        <v>8</v>
      </c>
      <c r="C204" s="3">
        <v>16024399119</v>
      </c>
      <c r="D204" t="s">
        <v>254</v>
      </c>
      <c r="E204" t="s">
        <v>255</v>
      </c>
      <c r="F204" s="3">
        <v>40111</v>
      </c>
      <c r="G204" s="5">
        <v>22772</v>
      </c>
      <c r="H204" s="5">
        <v>23500</v>
      </c>
    </row>
    <row r="205" spans="1:10">
      <c r="B205" t="s">
        <v>8</v>
      </c>
      <c r="C205" s="3">
        <v>16024399122</v>
      </c>
      <c r="D205" t="s">
        <v>254</v>
      </c>
      <c r="E205" t="s">
        <v>256</v>
      </c>
      <c r="F205" s="3">
        <v>35242</v>
      </c>
      <c r="G205" s="5">
        <v>26733</v>
      </c>
      <c r="H205" s="5">
        <v>27500</v>
      </c>
    </row>
    <row r="206" spans="1:10">
      <c r="B206" t="s">
        <v>8</v>
      </c>
      <c r="C206" s="3">
        <v>16024399135</v>
      </c>
      <c r="D206" t="s">
        <v>257</v>
      </c>
      <c r="E206" t="s">
        <v>258</v>
      </c>
      <c r="F206" s="3">
        <v>61156</v>
      </c>
      <c r="G206" s="5">
        <v>36139</v>
      </c>
      <c r="H206" s="5">
        <v>37500</v>
      </c>
    </row>
    <row r="207" spans="1:10">
      <c r="B207" t="s">
        <v>8</v>
      </c>
      <c r="C207" s="3">
        <v>16024399200</v>
      </c>
      <c r="D207" t="s">
        <v>137</v>
      </c>
      <c r="E207" t="s">
        <v>259</v>
      </c>
      <c r="F207" s="3">
        <v>55599</v>
      </c>
      <c r="G207" s="5">
        <v>26238</v>
      </c>
      <c r="H207" s="5">
        <v>27500</v>
      </c>
    </row>
    <row r="208" spans="1:10">
      <c r="B208" t="s">
        <v>8</v>
      </c>
      <c r="C208" s="3">
        <v>16024399213</v>
      </c>
      <c r="D208" t="s">
        <v>137</v>
      </c>
      <c r="E208" t="s">
        <v>138</v>
      </c>
      <c r="F208" s="3">
        <v>52494</v>
      </c>
      <c r="G208" s="5">
        <v>17822</v>
      </c>
      <c r="H208" s="5">
        <v>18500</v>
      </c>
    </row>
    <row r="209" spans="2:8">
      <c r="B209" t="s">
        <v>8</v>
      </c>
      <c r="C209" s="3">
        <v>16024399226</v>
      </c>
      <c r="D209" t="s">
        <v>137</v>
      </c>
      <c r="E209" t="s">
        <v>144</v>
      </c>
      <c r="F209" s="3">
        <v>60128</v>
      </c>
      <c r="G209" s="5">
        <v>15347</v>
      </c>
      <c r="H209" s="5">
        <v>16000</v>
      </c>
    </row>
    <row r="210" spans="2:8">
      <c r="B210" t="s">
        <v>8</v>
      </c>
      <c r="C210" s="3">
        <v>16024399239</v>
      </c>
      <c r="D210" t="s">
        <v>260</v>
      </c>
      <c r="E210" t="s">
        <v>261</v>
      </c>
      <c r="F210" s="3">
        <v>52412</v>
      </c>
      <c r="G210" s="5">
        <v>29703</v>
      </c>
      <c r="H210" s="5">
        <v>31500</v>
      </c>
    </row>
    <row r="211" spans="2:8">
      <c r="B211" t="s">
        <v>8</v>
      </c>
      <c r="C211" s="3">
        <v>16024399242</v>
      </c>
      <c r="D211" t="s">
        <v>118</v>
      </c>
      <c r="E211" t="s">
        <v>262</v>
      </c>
      <c r="F211" s="3">
        <v>55581</v>
      </c>
      <c r="G211" s="5">
        <v>15842</v>
      </c>
      <c r="H211" s="5">
        <v>16500</v>
      </c>
    </row>
    <row r="212" spans="2:8">
      <c r="B212" t="s">
        <v>0</v>
      </c>
      <c r="C212" s="3">
        <v>16024399015</v>
      </c>
      <c r="D212" t="s">
        <v>263</v>
      </c>
      <c r="E212" t="s">
        <v>264</v>
      </c>
      <c r="F212" s="3">
        <v>28314</v>
      </c>
      <c r="G212" s="5">
        <v>33168</v>
      </c>
      <c r="H212" s="5">
        <v>34000</v>
      </c>
    </row>
    <row r="213" spans="2:8">
      <c r="B213" t="s">
        <v>0</v>
      </c>
      <c r="C213" s="3">
        <v>16024399028</v>
      </c>
      <c r="D213" t="s">
        <v>9</v>
      </c>
      <c r="E213" t="s">
        <v>265</v>
      </c>
      <c r="F213" s="3">
        <v>90814</v>
      </c>
      <c r="G213" s="5">
        <v>49505</v>
      </c>
      <c r="H213" s="5">
        <v>50500</v>
      </c>
    </row>
    <row r="214" spans="2:8">
      <c r="B214" t="s">
        <v>0</v>
      </c>
      <c r="C214" s="3">
        <v>16024399031</v>
      </c>
      <c r="D214" t="s">
        <v>10</v>
      </c>
      <c r="E214" t="s">
        <v>97</v>
      </c>
      <c r="F214" s="3">
        <v>99142</v>
      </c>
      <c r="G214" s="5">
        <v>72772</v>
      </c>
      <c r="H214" s="5">
        <v>74000</v>
      </c>
    </row>
    <row r="215" spans="2:8">
      <c r="B215" t="s">
        <v>0</v>
      </c>
      <c r="C215" s="3">
        <v>16024399044</v>
      </c>
      <c r="D215" t="s">
        <v>10</v>
      </c>
      <c r="E215" t="s">
        <v>266</v>
      </c>
      <c r="F215" s="3">
        <v>93117</v>
      </c>
      <c r="G215" s="5">
        <v>47525</v>
      </c>
      <c r="H215" s="5">
        <v>48500</v>
      </c>
    </row>
    <row r="216" spans="2:8">
      <c r="B216" t="s">
        <v>0</v>
      </c>
      <c r="C216" s="3">
        <v>16024399057</v>
      </c>
      <c r="D216" t="s">
        <v>267</v>
      </c>
      <c r="E216" t="s">
        <v>268</v>
      </c>
      <c r="F216" s="3">
        <v>53162</v>
      </c>
      <c r="G216" s="5">
        <v>27723</v>
      </c>
      <c r="H216" s="5">
        <v>28500</v>
      </c>
    </row>
    <row r="217" spans="2:8">
      <c r="B217" t="s">
        <v>0</v>
      </c>
      <c r="C217" s="3">
        <v>16024399060</v>
      </c>
      <c r="D217" t="s">
        <v>254</v>
      </c>
      <c r="E217" t="s">
        <v>269</v>
      </c>
      <c r="F217" s="3">
        <v>45264</v>
      </c>
      <c r="G217" s="5">
        <v>18812</v>
      </c>
      <c r="H217" s="5">
        <v>19500</v>
      </c>
    </row>
    <row r="218" spans="2:8">
      <c r="B218" t="s">
        <v>0</v>
      </c>
      <c r="C218" s="3">
        <v>16024399073</v>
      </c>
      <c r="D218" t="s">
        <v>254</v>
      </c>
      <c r="E218" t="s">
        <v>270</v>
      </c>
      <c r="F218" s="3">
        <v>53173</v>
      </c>
      <c r="G218" s="5">
        <v>13861</v>
      </c>
      <c r="H218" s="5">
        <v>14500</v>
      </c>
    </row>
    <row r="219" spans="2:8">
      <c r="B219" t="s">
        <v>0</v>
      </c>
      <c r="C219" s="3">
        <v>16024399086</v>
      </c>
      <c r="D219" t="s">
        <v>254</v>
      </c>
      <c r="E219" t="s">
        <v>271</v>
      </c>
      <c r="F219" s="3">
        <v>57664</v>
      </c>
      <c r="G219" s="5">
        <v>8911</v>
      </c>
      <c r="H219" s="5">
        <v>9500</v>
      </c>
    </row>
    <row r="220" spans="2:8">
      <c r="B220" t="s">
        <v>0</v>
      </c>
      <c r="C220" s="3">
        <v>16024399099</v>
      </c>
      <c r="D220" t="s">
        <v>254</v>
      </c>
      <c r="E220" t="s">
        <v>272</v>
      </c>
      <c r="F220" s="3">
        <v>51215</v>
      </c>
      <c r="G220" s="5">
        <v>16832</v>
      </c>
      <c r="H220" s="5">
        <v>17500</v>
      </c>
    </row>
    <row r="221" spans="2:8">
      <c r="B221" t="s">
        <v>0</v>
      </c>
      <c r="C221" s="3">
        <v>16024399106</v>
      </c>
      <c r="D221" t="s">
        <v>254</v>
      </c>
      <c r="E221" t="s">
        <v>273</v>
      </c>
      <c r="F221" s="3">
        <v>55111</v>
      </c>
      <c r="G221" s="5">
        <v>17822</v>
      </c>
      <c r="H221" s="5">
        <v>18500</v>
      </c>
    </row>
    <row r="222" spans="2:8">
      <c r="B222" t="s">
        <v>0</v>
      </c>
      <c r="C222" s="3">
        <v>16024399148</v>
      </c>
      <c r="D222" t="s">
        <v>21</v>
      </c>
      <c r="E222" t="s">
        <v>274</v>
      </c>
      <c r="F222" s="3">
        <v>20585</v>
      </c>
      <c r="G222" s="5">
        <v>32673</v>
      </c>
      <c r="H222" s="5">
        <v>33500</v>
      </c>
    </row>
    <row r="223" spans="2:8">
      <c r="B223" t="s">
        <v>0</v>
      </c>
      <c r="C223" s="3">
        <v>16024399151</v>
      </c>
      <c r="D223" t="s">
        <v>21</v>
      </c>
      <c r="E223" t="s">
        <v>275</v>
      </c>
      <c r="F223" s="3">
        <v>41119</v>
      </c>
      <c r="G223" s="5">
        <v>16337</v>
      </c>
      <c r="H223" s="5">
        <v>17000</v>
      </c>
    </row>
    <row r="224" spans="2:8">
      <c r="B224" t="s">
        <v>0</v>
      </c>
      <c r="C224" s="3">
        <v>16024399164</v>
      </c>
      <c r="D224" t="s">
        <v>21</v>
      </c>
      <c r="E224" t="s">
        <v>276</v>
      </c>
      <c r="F224" s="3">
        <v>17144</v>
      </c>
      <c r="G224" s="5">
        <v>14356</v>
      </c>
      <c r="H224" s="5">
        <v>15000</v>
      </c>
    </row>
    <row r="225" spans="2:10">
      <c r="B225" t="s">
        <v>0</v>
      </c>
      <c r="C225" s="3">
        <v>16024399177</v>
      </c>
      <c r="D225" t="s">
        <v>21</v>
      </c>
      <c r="E225" t="s">
        <v>277</v>
      </c>
      <c r="F225" s="3">
        <v>30266</v>
      </c>
      <c r="G225" s="5">
        <v>24752</v>
      </c>
      <c r="H225" s="5">
        <v>25500</v>
      </c>
    </row>
    <row r="226" spans="2:10">
      <c r="B226" t="s">
        <v>0</v>
      </c>
      <c r="C226" s="3">
        <v>16024399180</v>
      </c>
      <c r="D226" t="s">
        <v>21</v>
      </c>
      <c r="E226" t="s">
        <v>278</v>
      </c>
      <c r="F226" s="3">
        <v>57374</v>
      </c>
      <c r="G226" s="5">
        <v>8911</v>
      </c>
      <c r="H226" s="5">
        <v>9500</v>
      </c>
    </row>
    <row r="227" spans="2:10">
      <c r="B227" t="s">
        <v>0</v>
      </c>
      <c r="C227" s="3">
        <v>16024399193</v>
      </c>
      <c r="D227" t="s">
        <v>21</v>
      </c>
      <c r="E227" t="s">
        <v>279</v>
      </c>
      <c r="F227" s="3">
        <v>34263</v>
      </c>
      <c r="G227" s="5">
        <v>35644</v>
      </c>
      <c r="H227" s="5">
        <v>36500</v>
      </c>
    </row>
    <row r="228" spans="2:10">
      <c r="G228" s="5"/>
    </row>
    <row r="229" spans="2:10">
      <c r="G229" s="5"/>
    </row>
    <row r="230" spans="2:10">
      <c r="G230" s="5"/>
    </row>
    <row r="231" spans="2:10">
      <c r="G231" s="5"/>
    </row>
    <row r="232" spans="2:10">
      <c r="G232" s="5"/>
    </row>
    <row r="233" spans="2:10">
      <c r="G233" s="5"/>
    </row>
    <row r="234" spans="2:10">
      <c r="G234" s="5"/>
    </row>
    <row r="235" spans="2:10">
      <c r="G235" s="5"/>
    </row>
    <row r="236" spans="2:10">
      <c r="G236" s="5"/>
    </row>
    <row r="237" spans="2:10">
      <c r="G237" s="5"/>
    </row>
    <row r="238" spans="2:10">
      <c r="G238" s="5"/>
      <c r="H238"/>
    </row>
    <row r="239" spans="2:10">
      <c r="G239"/>
      <c r="I239" s="5"/>
      <c r="J239" s="5"/>
    </row>
    <row r="240" spans="2:10">
      <c r="G240"/>
      <c r="I240" s="5"/>
      <c r="J240" s="5"/>
    </row>
    <row r="241" spans="7:10">
      <c r="G241"/>
      <c r="I241" s="5"/>
      <c r="J241" s="5"/>
    </row>
    <row r="242" spans="7:10">
      <c r="G242"/>
      <c r="I242" s="5"/>
      <c r="J242" s="5"/>
    </row>
    <row r="243" spans="7:10">
      <c r="G243" s="5"/>
      <c r="I243" s="5"/>
      <c r="J243" s="5"/>
    </row>
    <row r="244" spans="7:10">
      <c r="G244" s="5"/>
      <c r="I244" s="5"/>
      <c r="J244" s="5"/>
    </row>
    <row r="245" spans="7:10">
      <c r="G245" s="5"/>
      <c r="I245" s="5"/>
      <c r="J245" s="5"/>
    </row>
    <row r="246" spans="7:10">
      <c r="G246" s="5"/>
      <c r="I246" s="5"/>
      <c r="J246" s="5"/>
    </row>
    <row r="247" spans="7:10">
      <c r="G247" s="5"/>
      <c r="I247" s="5"/>
      <c r="J247" s="5"/>
    </row>
    <row r="248" spans="7:10">
      <c r="G248" s="5"/>
      <c r="I248" s="5"/>
      <c r="J248" s="5"/>
    </row>
    <row r="249" spans="7:10">
      <c r="G249" s="5"/>
      <c r="I249" s="5"/>
      <c r="J249" s="5"/>
    </row>
    <row r="250" spans="7:10">
      <c r="G250" s="5"/>
      <c r="I250" s="5"/>
      <c r="J250" s="5"/>
    </row>
    <row r="251" spans="7:10">
      <c r="G251" s="5"/>
      <c r="I251" s="5"/>
      <c r="J251" s="5"/>
    </row>
    <row r="252" spans="7:10">
      <c r="G252" s="5"/>
      <c r="I252" s="5"/>
      <c r="J252" s="5"/>
    </row>
    <row r="253" spans="7:10">
      <c r="G253" s="5"/>
      <c r="I253" s="5"/>
      <c r="J253" s="5"/>
    </row>
    <row r="254" spans="7:10">
      <c r="G254" s="5"/>
      <c r="I254" s="5"/>
      <c r="J254" s="5"/>
    </row>
    <row r="255" spans="7:10">
      <c r="G255" s="5"/>
      <c r="I255" s="5"/>
      <c r="J255" s="5"/>
    </row>
    <row r="256" spans="7:10">
      <c r="G256" s="5"/>
      <c r="I256" s="5"/>
      <c r="J256" s="5"/>
    </row>
    <row r="257" spans="7:10">
      <c r="G257" s="5"/>
      <c r="I257" s="5"/>
      <c r="J257" s="5"/>
    </row>
    <row r="258" spans="7:10">
      <c r="G258" s="5"/>
      <c r="I258" s="5"/>
      <c r="J258" s="5"/>
    </row>
    <row r="259" spans="7:10">
      <c r="G259" s="5"/>
      <c r="I259" s="5"/>
      <c r="J259" s="5"/>
    </row>
    <row r="260" spans="7:10">
      <c r="G260" s="5"/>
      <c r="I260" s="5"/>
      <c r="J260" s="5"/>
    </row>
    <row r="261" spans="7:10">
      <c r="G261" s="5"/>
      <c r="I261" s="5"/>
      <c r="J261" s="5"/>
    </row>
    <row r="262" spans="7:10">
      <c r="G262" s="5"/>
      <c r="I262" s="5"/>
      <c r="J262" s="5"/>
    </row>
    <row r="263" spans="7:10">
      <c r="G263" s="5"/>
      <c r="I263" s="5"/>
      <c r="J263" s="5"/>
    </row>
    <row r="264" spans="7:10">
      <c r="G264" s="5"/>
      <c r="I264" s="5"/>
      <c r="J264" s="5"/>
    </row>
    <row r="265" spans="7:10">
      <c r="G265" s="5"/>
      <c r="I265" s="5"/>
      <c r="J265" s="5"/>
    </row>
    <row r="266" spans="7:10">
      <c r="G266" s="5"/>
      <c r="I266" s="5"/>
      <c r="J266" s="5" t="e">
        <f>SUMIFS(H239:H851,D222:D851,"anak sholih")</f>
        <v>#VALUE!</v>
      </c>
    </row>
    <row r="267" spans="7:10">
      <c r="G267" s="5"/>
      <c r="I267" s="5"/>
      <c r="J267" s="5"/>
    </row>
    <row r="268" spans="7:10">
      <c r="G268" s="5"/>
      <c r="I268" s="5" t="s">
        <v>29</v>
      </c>
      <c r="J268" s="5" t="e">
        <f>SUMIFS(H239:H853,D224:D853,"*"&amp;$I$268&amp;"*")</f>
        <v>#VALUE!</v>
      </c>
    </row>
    <row r="269" spans="7:10">
      <c r="G269" s="5"/>
      <c r="I269" s="5" t="s">
        <v>21</v>
      </c>
      <c r="J269" s="5">
        <f>SUMIFS(H333:H854,D333:D854,"*"&amp;$I$269&amp;"*")</f>
        <v>0</v>
      </c>
    </row>
    <row r="270" spans="7:10">
      <c r="G270" s="5"/>
      <c r="I270" s="5"/>
      <c r="J270" s="5"/>
    </row>
    <row r="271" spans="7:10">
      <c r="G271" s="5"/>
      <c r="I271" s="5"/>
      <c r="J271" s="5"/>
    </row>
    <row r="272" spans="7:10">
      <c r="G272" s="5"/>
      <c r="I272" s="5"/>
      <c r="J272" s="5"/>
    </row>
    <row r="273" spans="7:10">
      <c r="G273" s="5"/>
      <c r="I273" s="5"/>
      <c r="J273" s="5"/>
    </row>
    <row r="274" spans="7:10">
      <c r="G274" s="5"/>
      <c r="I274" s="5"/>
      <c r="J274" s="5"/>
    </row>
    <row r="275" spans="7:10">
      <c r="G275" s="5"/>
      <c r="I275" s="5"/>
      <c r="J275" s="5"/>
    </row>
    <row r="276" spans="7:10">
      <c r="G276" s="5"/>
      <c r="I276" s="5"/>
      <c r="J276" s="5"/>
    </row>
    <row r="277" spans="7:10">
      <c r="G277"/>
      <c r="I277" s="5"/>
      <c r="J277" s="5"/>
    </row>
    <row r="278" spans="7:10">
      <c r="G278"/>
      <c r="I278" s="5"/>
      <c r="J278" s="5"/>
    </row>
    <row r="279" spans="7:10">
      <c r="G279" s="5"/>
      <c r="I279" s="5"/>
      <c r="J279" s="5"/>
    </row>
    <row r="280" spans="7:10">
      <c r="G280" s="5"/>
      <c r="I280" s="5"/>
      <c r="J280" s="5"/>
    </row>
    <row r="281" spans="7:10">
      <c r="G281" s="5"/>
      <c r="I281" s="5"/>
      <c r="J281" s="5"/>
    </row>
    <row r="282" spans="7:10">
      <c r="G282" s="5"/>
      <c r="I282" s="5"/>
      <c r="J282" s="5"/>
    </row>
    <row r="283" spans="7:10">
      <c r="G283" s="5"/>
      <c r="I283" s="5"/>
      <c r="J283" s="5"/>
    </row>
    <row r="284" spans="7:10">
      <c r="G284" s="5"/>
      <c r="I284" s="5"/>
      <c r="J284" s="5"/>
    </row>
    <row r="285" spans="7:10">
      <c r="G285" s="5"/>
      <c r="I285" s="5"/>
      <c r="J285" s="5"/>
    </row>
    <row r="286" spans="7:10">
      <c r="G286" s="5"/>
      <c r="I286" s="5"/>
      <c r="J286" s="5"/>
    </row>
    <row r="287" spans="7:10">
      <c r="G287" s="5"/>
      <c r="I287" s="5"/>
      <c r="J287" s="5"/>
    </row>
    <row r="288" spans="7:10">
      <c r="G288" s="5"/>
      <c r="I288" s="5"/>
      <c r="J288" s="5"/>
    </row>
    <row r="289" spans="7:10">
      <c r="G289" s="5"/>
      <c r="I289" s="5"/>
      <c r="J289" s="5"/>
    </row>
    <row r="290" spans="7:10">
      <c r="G290" s="5"/>
      <c r="I290" s="5"/>
      <c r="J290" s="5"/>
    </row>
    <row r="291" spans="7:10">
      <c r="G291" s="5"/>
      <c r="I291" s="5"/>
      <c r="J291" s="5"/>
    </row>
    <row r="292" spans="7:10">
      <c r="G292" s="5"/>
      <c r="I292" s="5"/>
      <c r="J292" s="5"/>
    </row>
    <row r="293" spans="7:10">
      <c r="G293" s="5"/>
      <c r="I293" s="5"/>
      <c r="J293" s="5"/>
    </row>
    <row r="294" spans="7:10">
      <c r="G294" s="5"/>
      <c r="I294" s="5"/>
      <c r="J294" s="5"/>
    </row>
    <row r="295" spans="7:10">
      <c r="G295"/>
      <c r="I295" s="5"/>
      <c r="J295" s="5"/>
    </row>
    <row r="296" spans="7:10">
      <c r="G296"/>
      <c r="I296" s="5"/>
      <c r="J296" s="5"/>
    </row>
    <row r="297" spans="7:10">
      <c r="G297"/>
      <c r="I297" s="5"/>
      <c r="J297" s="5"/>
    </row>
    <row r="298" spans="7:10">
      <c r="G298"/>
      <c r="I298" s="5"/>
      <c r="J298" s="5"/>
    </row>
    <row r="299" spans="7:10">
      <c r="G299"/>
      <c r="I299" s="5"/>
      <c r="J299" s="5"/>
    </row>
    <row r="300" spans="7:10">
      <c r="G300" s="5"/>
      <c r="I300" s="5"/>
      <c r="J300" s="5"/>
    </row>
    <row r="301" spans="7:10">
      <c r="G301" s="5"/>
      <c r="I301" s="5"/>
      <c r="J301" s="5"/>
    </row>
    <row r="302" spans="7:10">
      <c r="G302" s="5"/>
      <c r="I302" s="5"/>
      <c r="J302" s="5"/>
    </row>
    <row r="303" spans="7:10">
      <c r="G303" s="5"/>
      <c r="I303" s="5"/>
      <c r="J303" s="5"/>
    </row>
    <row r="304" spans="7:10">
      <c r="G304" s="5"/>
      <c r="I304" s="5"/>
      <c r="J304" s="5"/>
    </row>
    <row r="305" spans="7:10">
      <c r="G305" s="5"/>
      <c r="I305" s="5"/>
      <c r="J305" s="5"/>
    </row>
    <row r="306" spans="7:10">
      <c r="G306" s="5"/>
      <c r="I306" s="5"/>
      <c r="J306" s="5"/>
    </row>
    <row r="307" spans="7:10">
      <c r="G307" s="5"/>
      <c r="I307" s="5"/>
      <c r="J307" s="5"/>
    </row>
    <row r="308" spans="7:10">
      <c r="G308" s="5"/>
      <c r="I308" s="5"/>
      <c r="J308" s="5"/>
    </row>
    <row r="309" spans="7:10">
      <c r="G309" s="5"/>
      <c r="I309" s="5"/>
      <c r="J309" s="5"/>
    </row>
    <row r="310" spans="7:10">
      <c r="G310" s="5"/>
      <c r="I310" s="5"/>
      <c r="J310" s="5"/>
    </row>
    <row r="311" spans="7:10">
      <c r="G311" s="5"/>
      <c r="I311" s="5"/>
      <c r="J311" s="5"/>
    </row>
    <row r="312" spans="7:10">
      <c r="G312" s="5"/>
      <c r="I312" s="5"/>
      <c r="J312" s="5"/>
    </row>
    <row r="313" spans="7:10">
      <c r="G313" s="5"/>
      <c r="I313" s="5"/>
      <c r="J313" s="5"/>
    </row>
    <row r="314" spans="7:10">
      <c r="G314" s="5"/>
      <c r="I314" s="5"/>
      <c r="J314" s="5"/>
    </row>
    <row r="315" spans="7:10">
      <c r="G315" s="5"/>
      <c r="I315" s="5"/>
      <c r="J315" s="5"/>
    </row>
    <row r="316" spans="7:10">
      <c r="G316" s="5"/>
      <c r="I316" s="5"/>
      <c r="J316" s="5"/>
    </row>
    <row r="317" spans="7:10">
      <c r="G317" s="5"/>
      <c r="I317" s="5"/>
      <c r="J317" s="5"/>
    </row>
    <row r="318" spans="7:10">
      <c r="G318" s="5"/>
      <c r="I318" s="5"/>
      <c r="J318" s="5"/>
    </row>
    <row r="319" spans="7:10">
      <c r="G319" s="5"/>
      <c r="I319" s="5"/>
      <c r="J319" s="5"/>
    </row>
    <row r="320" spans="7:10">
      <c r="G320" s="5"/>
      <c r="I320" s="5"/>
      <c r="J320" s="5"/>
    </row>
    <row r="321" spans="7:10">
      <c r="G321" s="5"/>
      <c r="I321" s="5"/>
      <c r="J321" s="5"/>
    </row>
    <row r="322" spans="7:10">
      <c r="G322" s="5"/>
      <c r="I322" s="5"/>
      <c r="J322" s="5"/>
    </row>
    <row r="323" spans="7:10">
      <c r="G323" s="5"/>
      <c r="I323" s="5"/>
      <c r="J323" s="5"/>
    </row>
    <row r="324" spans="7:10">
      <c r="G324" s="5"/>
      <c r="I324" s="5"/>
      <c r="J324" s="5"/>
    </row>
    <row r="325" spans="7:10">
      <c r="G325" s="5"/>
      <c r="I325" s="5"/>
      <c r="J325" s="5"/>
    </row>
    <row r="326" spans="7:10">
      <c r="G326"/>
      <c r="I326" s="5"/>
      <c r="J326" s="5"/>
    </row>
    <row r="327" spans="7:10">
      <c r="G327"/>
      <c r="I327" s="5"/>
      <c r="J327" s="5"/>
    </row>
    <row r="328" spans="7:10">
      <c r="G328"/>
      <c r="I328" s="5"/>
      <c r="J328" s="5"/>
    </row>
    <row r="329" spans="7:10">
      <c r="G329" s="5"/>
      <c r="I329" s="5"/>
      <c r="J329" s="5"/>
    </row>
    <row r="330" spans="7:10">
      <c r="G330" s="5"/>
      <c r="I330" s="5"/>
      <c r="J330" s="5"/>
    </row>
    <row r="331" spans="7:10">
      <c r="G331" s="5"/>
      <c r="I331" s="5"/>
      <c r="J331" s="5"/>
    </row>
    <row r="332" spans="7:10">
      <c r="G332" s="5"/>
      <c r="I332" s="5"/>
      <c r="J332" s="5"/>
    </row>
    <row r="333" spans="7:10">
      <c r="G333" s="5"/>
      <c r="I333" s="5"/>
      <c r="J333" s="5"/>
    </row>
    <row r="334" spans="7:10">
      <c r="G334" s="5"/>
      <c r="I334" s="5"/>
      <c r="J334" s="5"/>
    </row>
    <row r="335" spans="7:10">
      <c r="G335" s="5"/>
      <c r="I335" s="5"/>
      <c r="J335" s="5"/>
    </row>
    <row r="336" spans="7:10">
      <c r="G336" s="5"/>
      <c r="I336" s="5"/>
      <c r="J336" s="5"/>
    </row>
    <row r="337" spans="7:10">
      <c r="G337" s="5"/>
      <c r="I337" s="5"/>
      <c r="J337" s="5"/>
    </row>
    <row r="338" spans="7:10">
      <c r="G338" s="5"/>
      <c r="I338" s="5"/>
      <c r="J338" s="5"/>
    </row>
    <row r="339" spans="7:10">
      <c r="G339" s="5"/>
      <c r="I339" s="5"/>
      <c r="J339" s="5"/>
    </row>
    <row r="340" spans="7:10">
      <c r="G340" s="5"/>
      <c r="I340" s="5"/>
      <c r="J340" s="5"/>
    </row>
    <row r="341" spans="7:10">
      <c r="G341" s="5"/>
      <c r="I341" s="5"/>
      <c r="J341" s="5"/>
    </row>
    <row r="342" spans="7:10">
      <c r="G342" s="5"/>
      <c r="I342" s="5"/>
      <c r="J342" s="5"/>
    </row>
    <row r="343" spans="7:10">
      <c r="G343" s="5"/>
      <c r="I343" s="5"/>
      <c r="J343" s="5"/>
    </row>
    <row r="344" spans="7:10">
      <c r="G344" s="5"/>
      <c r="I344" s="5"/>
      <c r="J344" s="5"/>
    </row>
    <row r="345" spans="7:10">
      <c r="G345" s="5"/>
      <c r="I345" s="5"/>
      <c r="J345" s="5"/>
    </row>
    <row r="346" spans="7:10">
      <c r="G346" s="5"/>
      <c r="I346" s="5"/>
      <c r="J346" s="5"/>
    </row>
    <row r="347" spans="7:10">
      <c r="G347" s="5"/>
      <c r="I347" s="5"/>
      <c r="J347" s="5"/>
    </row>
    <row r="348" spans="7:10">
      <c r="G348" s="5"/>
      <c r="I348" s="5"/>
      <c r="J348" s="5"/>
    </row>
    <row r="349" spans="7:10">
      <c r="G349" s="5"/>
      <c r="I349" s="5"/>
      <c r="J349" s="5"/>
    </row>
    <row r="350" spans="7:10">
      <c r="G350" s="5"/>
      <c r="I350" s="5"/>
      <c r="J350" s="5"/>
    </row>
    <row r="351" spans="7:10">
      <c r="G351" s="5"/>
      <c r="I351" s="5"/>
      <c r="J351" s="5"/>
    </row>
    <row r="352" spans="7:10">
      <c r="G352" s="5"/>
      <c r="I352" s="5"/>
      <c r="J352" s="5"/>
    </row>
    <row r="353" spans="7:10">
      <c r="G353" s="5"/>
      <c r="I353" s="5"/>
      <c r="J353" s="5"/>
    </row>
    <row r="354" spans="7:10">
      <c r="G354" s="5"/>
      <c r="I354" s="5"/>
      <c r="J354" s="5"/>
    </row>
    <row r="355" spans="7:10">
      <c r="G355" s="5"/>
      <c r="I355" s="5"/>
      <c r="J355" s="5"/>
    </row>
    <row r="356" spans="7:10">
      <c r="G356" s="5"/>
      <c r="I356" s="5"/>
      <c r="J356" s="5"/>
    </row>
    <row r="357" spans="7:10">
      <c r="G357" s="5"/>
      <c r="I357" s="5"/>
      <c r="J357" s="5"/>
    </row>
    <row r="358" spans="7:10">
      <c r="G358" s="5"/>
      <c r="I358" s="5"/>
      <c r="J358" s="5"/>
    </row>
    <row r="359" spans="7:10">
      <c r="G359" s="5"/>
      <c r="I359" s="5"/>
      <c r="J359" s="5"/>
    </row>
    <row r="360" spans="7:10">
      <c r="G360" s="5"/>
      <c r="I360" s="5"/>
      <c r="J360" s="5"/>
    </row>
    <row r="361" spans="7:10">
      <c r="G361" s="5"/>
      <c r="I361" s="5"/>
      <c r="J361" s="5"/>
    </row>
    <row r="362" spans="7:10">
      <c r="G362" s="5"/>
      <c r="I362" s="5"/>
      <c r="J362" s="5"/>
    </row>
    <row r="363" spans="7:10">
      <c r="G363" s="5"/>
      <c r="I363" s="5"/>
      <c r="J363" s="5"/>
    </row>
    <row r="364" spans="7:10">
      <c r="G364" s="5"/>
      <c r="I364" s="5"/>
      <c r="J364" s="5"/>
    </row>
    <row r="365" spans="7:10">
      <c r="G365" s="5"/>
      <c r="I365" s="5"/>
      <c r="J365" s="5"/>
    </row>
    <row r="366" spans="7:10">
      <c r="G366" s="5"/>
      <c r="I366" s="5"/>
      <c r="J366" s="5"/>
    </row>
    <row r="367" spans="7:10">
      <c r="G367" s="5"/>
      <c r="I367" s="5"/>
      <c r="J367" s="5"/>
    </row>
    <row r="368" spans="7:10">
      <c r="G368" s="5"/>
      <c r="I368" s="5"/>
      <c r="J368" s="5"/>
    </row>
    <row r="369" spans="7:10">
      <c r="G369" s="5"/>
      <c r="I369" s="5"/>
      <c r="J369" s="5"/>
    </row>
    <row r="370" spans="7:10">
      <c r="G370" s="5"/>
      <c r="I370" s="5"/>
      <c r="J370" s="5"/>
    </row>
    <row r="371" spans="7:10">
      <c r="G371" s="5"/>
      <c r="I371" s="5"/>
      <c r="J371" s="5"/>
    </row>
    <row r="372" spans="7:10">
      <c r="G372" s="5"/>
      <c r="I372" s="5"/>
      <c r="J372" s="5"/>
    </row>
    <row r="373" spans="7:10">
      <c r="G373" s="5"/>
      <c r="I373" s="5"/>
      <c r="J373" s="5"/>
    </row>
    <row r="374" spans="7:10">
      <c r="G374" s="5"/>
      <c r="I374" s="5"/>
      <c r="J374" s="5"/>
    </row>
    <row r="375" spans="7:10">
      <c r="G375" s="5"/>
      <c r="I375" s="5"/>
      <c r="J375" s="5"/>
    </row>
    <row r="376" spans="7:10">
      <c r="G376" s="5"/>
      <c r="I376" s="5"/>
      <c r="J376" s="5"/>
    </row>
    <row r="377" spans="7:10">
      <c r="G377" s="5"/>
      <c r="I377" s="5"/>
      <c r="J377" s="5"/>
    </row>
    <row r="378" spans="7:10">
      <c r="G378" s="5"/>
      <c r="I378" s="5"/>
      <c r="J378" s="5"/>
    </row>
    <row r="379" spans="7:10">
      <c r="G379" s="5"/>
      <c r="I379" s="5"/>
      <c r="J379" s="5"/>
    </row>
    <row r="380" spans="7:10">
      <c r="G380" s="5"/>
      <c r="I380" s="5"/>
      <c r="J380" s="5"/>
    </row>
    <row r="381" spans="7:10">
      <c r="G381" s="5"/>
      <c r="I381" s="5"/>
      <c r="J381" s="5"/>
    </row>
    <row r="382" spans="7:10">
      <c r="G382" s="5"/>
      <c r="I382" s="5"/>
      <c r="J382" s="5"/>
    </row>
    <row r="383" spans="7:10">
      <c r="G383" s="5"/>
      <c r="I383" s="5"/>
      <c r="J383" s="5"/>
    </row>
    <row r="384" spans="7:10">
      <c r="G384" s="5"/>
      <c r="I384" s="5"/>
      <c r="J384" s="5"/>
    </row>
    <row r="385" spans="7:11">
      <c r="G385" s="5"/>
      <c r="I385" s="5"/>
      <c r="J385" s="5" t="e">
        <f>SUMIFS(Sheet1!$H$239:$H$883,Sheet1!$D$3:$D$883,"*"&amp;$I$386&amp;"*",Sheet1!$B$3:$B$883,"201240 PAKET KILAT KHUSUS")</f>
        <v>#VALUE!</v>
      </c>
      <c r="K385" s="19" t="e">
        <f>J385+K386</f>
        <v>#VALUE!</v>
      </c>
    </row>
    <row r="386" spans="7:11">
      <c r="G386" s="5"/>
      <c r="I386" s="5" t="s">
        <v>35</v>
      </c>
      <c r="J386" s="5" t="e">
        <f>SUMIFS(Sheet1!$H$239:$H$883,Sheet1!$D$3:$D$883,"*"&amp;$I$386&amp;"*",Sheet1!$B$3:$B$883,"201230 PAKETPOS")</f>
        <v>#VALUE!</v>
      </c>
      <c r="K386" s="19" t="e">
        <f>18*300+J386</f>
        <v>#VALUE!</v>
      </c>
    </row>
    <row r="387" spans="7:11">
      <c r="G387" s="5"/>
      <c r="I387" s="5"/>
      <c r="J387" s="5">
        <f>COUNTIFS(Sheet1!$D$3:$D$883,"*"&amp;$I$386&amp;"*",Sheet1!$B$3:$B$883,"201230 PAKETPOS")</f>
        <v>0</v>
      </c>
    </row>
    <row r="388" spans="7:11">
      <c r="G388" s="5"/>
      <c r="I388" s="5"/>
      <c r="J388" s="5"/>
    </row>
    <row r="389" spans="7:11">
      <c r="G389" s="5"/>
      <c r="I389" s="5"/>
      <c r="J389" s="5"/>
    </row>
    <row r="390" spans="7:11">
      <c r="G390" s="5"/>
      <c r="I390" s="5"/>
      <c r="J390" s="5"/>
    </row>
    <row r="391" spans="7:11">
      <c r="G391" s="5"/>
      <c r="I391" s="5"/>
      <c r="J391" s="5"/>
    </row>
    <row r="392" spans="7:11">
      <c r="G392" s="5"/>
      <c r="I392" s="5"/>
      <c r="J392" s="5"/>
    </row>
    <row r="393" spans="7:11">
      <c r="G393" s="5"/>
      <c r="I393" s="5"/>
      <c r="J393" s="5"/>
    </row>
    <row r="394" spans="7:11">
      <c r="G394" s="5"/>
      <c r="I394" s="5"/>
      <c r="J394" s="5"/>
    </row>
    <row r="395" spans="7:11">
      <c r="G395" s="5"/>
      <c r="I395" s="5"/>
      <c r="J395" s="5"/>
    </row>
    <row r="396" spans="7:11">
      <c r="G396" s="5"/>
      <c r="I396" s="5"/>
      <c r="J396" s="5"/>
    </row>
    <row r="397" spans="7:11">
      <c r="G397" s="5"/>
      <c r="I397" s="5"/>
      <c r="J397" s="5"/>
    </row>
    <row r="398" spans="7:11">
      <c r="G398" s="5"/>
      <c r="I398" s="5"/>
      <c r="J398" s="5"/>
    </row>
    <row r="399" spans="7:11">
      <c r="G399" s="5"/>
      <c r="I399" s="5"/>
      <c r="J399" s="5"/>
    </row>
    <row r="400" spans="7:11">
      <c r="G400" s="5"/>
      <c r="I400" s="5"/>
      <c r="J400" s="5"/>
    </row>
    <row r="401" spans="7:10">
      <c r="G401" s="5"/>
      <c r="I401" s="5"/>
      <c r="J401" s="5"/>
    </row>
    <row r="402" spans="7:10">
      <c r="G402" s="5"/>
      <c r="I402" s="5"/>
      <c r="J402" s="5"/>
    </row>
    <row r="403" spans="7:10">
      <c r="G403" s="5"/>
      <c r="I403" s="5"/>
      <c r="J403" s="5"/>
    </row>
    <row r="404" spans="7:10">
      <c r="G404" s="5"/>
      <c r="I404" s="5"/>
      <c r="J404" s="5"/>
    </row>
    <row r="405" spans="7:10">
      <c r="G405" s="5"/>
      <c r="I405" s="5"/>
      <c r="J405" s="5"/>
    </row>
    <row r="406" spans="7:10">
      <c r="G406" s="5"/>
      <c r="I406" s="5"/>
      <c r="J406" s="5"/>
    </row>
    <row r="407" spans="7:10">
      <c r="G407" s="5"/>
      <c r="I407" s="5"/>
      <c r="J407" s="5"/>
    </row>
    <row r="408" spans="7:10">
      <c r="G408" s="5"/>
      <c r="I408" s="5"/>
      <c r="J408" s="5"/>
    </row>
    <row r="409" spans="7:10">
      <c r="G409" s="5"/>
      <c r="I409" s="5"/>
      <c r="J409" s="5"/>
    </row>
    <row r="410" spans="7:10">
      <c r="G410" s="5"/>
      <c r="I410" s="5"/>
      <c r="J410" s="5"/>
    </row>
    <row r="411" spans="7:10">
      <c r="G411" s="5"/>
      <c r="I411" s="5"/>
      <c r="J411" s="5"/>
    </row>
    <row r="412" spans="7:10">
      <c r="G412" s="5"/>
      <c r="I412" s="5"/>
      <c r="J412" s="5"/>
    </row>
    <row r="413" spans="7:10">
      <c r="G413" s="5"/>
      <c r="I413" s="5"/>
      <c r="J413" s="5"/>
    </row>
    <row r="414" spans="7:10">
      <c r="G414" s="5"/>
      <c r="I414" s="5"/>
      <c r="J414" s="5"/>
    </row>
    <row r="415" spans="7:10">
      <c r="G415" s="5"/>
      <c r="I415" s="5"/>
      <c r="J415" s="5"/>
    </row>
    <row r="416" spans="7:10">
      <c r="G416" s="5"/>
      <c r="I416" s="5"/>
      <c r="J416" s="5"/>
    </row>
    <row r="417" spans="7:10">
      <c r="G417" s="5"/>
      <c r="I417" s="5"/>
      <c r="J417" s="5"/>
    </row>
    <row r="418" spans="7:10">
      <c r="G418" s="5"/>
      <c r="I418" s="5"/>
      <c r="J418" s="5"/>
    </row>
    <row r="419" spans="7:10">
      <c r="G419" s="5"/>
      <c r="I419" s="5"/>
      <c r="J419" s="5"/>
    </row>
    <row r="420" spans="7:10">
      <c r="G420" s="5"/>
      <c r="I420" s="5"/>
      <c r="J420" s="5"/>
    </row>
    <row r="421" spans="7:10">
      <c r="G421" s="5"/>
      <c r="I421" s="5"/>
      <c r="J421" s="5"/>
    </row>
    <row r="422" spans="7:10">
      <c r="G422" s="5"/>
      <c r="I422" s="5"/>
      <c r="J422" s="5"/>
    </row>
    <row r="423" spans="7:10">
      <c r="G423" s="5"/>
      <c r="I423" s="5"/>
      <c r="J423" s="5"/>
    </row>
    <row r="424" spans="7:10">
      <c r="G424" s="5"/>
      <c r="I424" s="5"/>
      <c r="J424" s="5"/>
    </row>
    <row r="425" spans="7:10">
      <c r="G425" s="5"/>
      <c r="I425" s="5"/>
      <c r="J425" s="5"/>
    </row>
    <row r="426" spans="7:10">
      <c r="G426" s="5"/>
      <c r="I426" s="5"/>
      <c r="J426" s="5"/>
    </row>
    <row r="427" spans="7:10">
      <c r="G427" s="5"/>
      <c r="I427" s="5"/>
      <c r="J427" s="5"/>
    </row>
    <row r="428" spans="7:10">
      <c r="G428" s="5"/>
      <c r="I428" s="5"/>
      <c r="J428" s="5"/>
    </row>
    <row r="429" spans="7:10">
      <c r="G429" s="5"/>
      <c r="I429" s="5"/>
      <c r="J429" s="5"/>
    </row>
    <row r="430" spans="7:10">
      <c r="G430" s="5"/>
      <c r="I430" s="5"/>
      <c r="J430" s="5"/>
    </row>
    <row r="431" spans="7:10">
      <c r="G431" s="5"/>
      <c r="I431" s="5"/>
      <c r="J431" s="5"/>
    </row>
    <row r="432" spans="7:10">
      <c r="G432" s="5"/>
      <c r="I432" s="5"/>
      <c r="J432" s="5"/>
    </row>
    <row r="433" spans="7:10">
      <c r="G433" s="5"/>
      <c r="I433" s="5"/>
      <c r="J433" s="5"/>
    </row>
    <row r="434" spans="7:10">
      <c r="G434" s="5"/>
      <c r="I434" s="5"/>
      <c r="J434" s="5"/>
    </row>
    <row r="435" spans="7:10">
      <c r="G435" s="5"/>
      <c r="I435" s="5"/>
      <c r="J435" s="5"/>
    </row>
    <row r="436" spans="7:10">
      <c r="G436" s="5"/>
      <c r="I436" s="5"/>
      <c r="J436" s="5"/>
    </row>
    <row r="437" spans="7:10">
      <c r="G437" s="5"/>
      <c r="I437" s="5"/>
      <c r="J437" s="5"/>
    </row>
    <row r="438" spans="7:10">
      <c r="G438" s="5"/>
      <c r="I438" s="5"/>
      <c r="J438" s="5"/>
    </row>
    <row r="439" spans="7:10">
      <c r="G439" s="5"/>
      <c r="I439" s="5"/>
      <c r="J439" s="5"/>
    </row>
    <row r="440" spans="7:10">
      <c r="G440" s="5"/>
      <c r="I440" s="5"/>
      <c r="J440" s="5"/>
    </row>
    <row r="441" spans="7:10">
      <c r="G441" s="5"/>
      <c r="I441" s="5"/>
      <c r="J441" s="5"/>
    </row>
    <row r="442" spans="7:10">
      <c r="G442" s="5"/>
      <c r="I442" s="5"/>
      <c r="J442" s="5"/>
    </row>
    <row r="443" spans="7:10">
      <c r="G443" s="5"/>
      <c r="I443" s="5"/>
      <c r="J443" s="5"/>
    </row>
    <row r="444" spans="7:10">
      <c r="G444" s="5"/>
      <c r="I444" s="5"/>
      <c r="J444" s="5"/>
    </row>
    <row r="445" spans="7:10">
      <c r="G445" s="5"/>
      <c r="I445" s="5"/>
      <c r="J445" s="5"/>
    </row>
    <row r="446" spans="7:10">
      <c r="G446" s="5"/>
      <c r="I446" s="5"/>
      <c r="J446" s="5"/>
    </row>
    <row r="447" spans="7:10">
      <c r="G447" s="5"/>
      <c r="I447" s="5"/>
      <c r="J447" s="5"/>
    </row>
    <row r="448" spans="7:10">
      <c r="G448" s="5"/>
      <c r="I448" s="5"/>
      <c r="J448" s="5"/>
    </row>
    <row r="449" spans="7:11">
      <c r="G449" s="5"/>
      <c r="I449" s="5"/>
      <c r="J449" s="5"/>
    </row>
    <row r="450" spans="7:11">
      <c r="G450" s="5"/>
      <c r="I450" s="5"/>
      <c r="J450" s="5"/>
    </row>
    <row r="451" spans="7:11">
      <c r="G451" s="5"/>
      <c r="I451" s="5"/>
      <c r="J451" s="5"/>
    </row>
    <row r="452" spans="7:11">
      <c r="G452" s="5"/>
      <c r="I452" s="5"/>
      <c r="J452" s="5"/>
    </row>
    <row r="453" spans="7:11">
      <c r="G453" s="5"/>
      <c r="I453" s="5"/>
      <c r="J453" s="5"/>
    </row>
    <row r="454" spans="7:11">
      <c r="G454" s="5"/>
      <c r="I454" s="5"/>
      <c r="J454" s="5"/>
    </row>
    <row r="455" spans="7:11">
      <c r="G455" s="5"/>
      <c r="I455" s="5"/>
      <c r="J455" s="5"/>
    </row>
    <row r="456" spans="7:11">
      <c r="G456" s="5"/>
      <c r="I456" s="5"/>
      <c r="J456" s="5"/>
    </row>
    <row r="457" spans="7:11">
      <c r="G457" s="5"/>
      <c r="I457" s="5"/>
      <c r="J457" s="5"/>
    </row>
    <row r="458" spans="7:11">
      <c r="G458" s="5"/>
      <c r="I458" s="5"/>
      <c r="J458" s="5"/>
    </row>
    <row r="459" spans="7:11">
      <c r="G459" s="5"/>
      <c r="I459" s="5"/>
      <c r="J459" s="5"/>
    </row>
    <row r="460" spans="7:11">
      <c r="G460" s="5"/>
      <c r="I460" s="5"/>
      <c r="J460" s="5"/>
    </row>
    <row r="461" spans="7:11">
      <c r="G461" s="5"/>
      <c r="I461" s="5"/>
      <c r="J461" s="5"/>
    </row>
    <row r="462" spans="7:11">
      <c r="G462" s="5"/>
      <c r="I462" s="5"/>
      <c r="J462" s="5"/>
    </row>
    <row r="463" spans="7:11">
      <c r="G463" s="5"/>
      <c r="I463" s="5"/>
      <c r="J463" s="5"/>
    </row>
    <row r="464" spans="7:11">
      <c r="G464" s="5"/>
      <c r="I464" s="5"/>
      <c r="J464" s="5"/>
      <c r="K464" s="5"/>
    </row>
    <row r="465" spans="7:11">
      <c r="G465" s="5"/>
      <c r="I465" s="5"/>
      <c r="J465" s="5"/>
      <c r="K465" s="5"/>
    </row>
    <row r="466" spans="7:11">
      <c r="G466" s="5"/>
      <c r="I466" s="5"/>
      <c r="J466" s="5"/>
      <c r="K466" s="5"/>
    </row>
    <row r="467" spans="7:11">
      <c r="G467" s="5"/>
      <c r="I467" s="5"/>
      <c r="J467" s="5"/>
      <c r="K467" s="5"/>
    </row>
    <row r="468" spans="7:11">
      <c r="G468" s="5"/>
      <c r="I468" s="5"/>
      <c r="J468" s="5"/>
      <c r="K468" s="5"/>
    </row>
    <row r="469" spans="7:11">
      <c r="G469" s="5"/>
      <c r="I469" s="5"/>
      <c r="J469" s="5"/>
      <c r="K469" s="5"/>
    </row>
    <row r="470" spans="7:11">
      <c r="G470" s="5"/>
      <c r="I470" s="5"/>
      <c r="J470" s="5"/>
      <c r="K470" s="5"/>
    </row>
    <row r="471" spans="7:11">
      <c r="G471" s="5"/>
      <c r="I471" s="5"/>
      <c r="J471" s="5"/>
      <c r="K471" s="5"/>
    </row>
    <row r="472" spans="7:11">
      <c r="G472" s="5"/>
      <c r="I472" s="5"/>
      <c r="J472" s="5"/>
      <c r="K472" s="5"/>
    </row>
    <row r="473" spans="7:11">
      <c r="G473" s="5"/>
      <c r="I473" s="5"/>
      <c r="J473" s="5"/>
      <c r="K473" s="5"/>
    </row>
    <row r="474" spans="7:11">
      <c r="G474" s="5"/>
      <c r="I474" s="5"/>
      <c r="J474" s="5"/>
      <c r="K474" s="5"/>
    </row>
    <row r="475" spans="7:11">
      <c r="G475" s="5"/>
      <c r="I475" s="5"/>
      <c r="J475" s="5"/>
      <c r="K475" s="5"/>
    </row>
    <row r="476" spans="7:11">
      <c r="G476" s="5"/>
      <c r="I476" s="5"/>
      <c r="J476" s="5"/>
      <c r="K476" s="5"/>
    </row>
    <row r="477" spans="7:11">
      <c r="G477" s="5"/>
      <c r="I477" s="5"/>
      <c r="J477" s="5"/>
      <c r="K477" s="5"/>
    </row>
    <row r="478" spans="7:11">
      <c r="G478" s="5"/>
      <c r="I478" s="5"/>
      <c r="J478" s="5"/>
      <c r="K478" s="5"/>
    </row>
    <row r="479" spans="7:11">
      <c r="G479" s="5"/>
      <c r="I479" s="5"/>
      <c r="J479" s="5"/>
      <c r="K479" s="5"/>
    </row>
    <row r="480" spans="7:11">
      <c r="G480" s="5"/>
      <c r="I480" s="5"/>
      <c r="J480" s="5"/>
      <c r="K480" s="5"/>
    </row>
    <row r="481" spans="7:11">
      <c r="G481" s="5"/>
      <c r="I481" s="5"/>
      <c r="J481" s="5"/>
      <c r="K481" s="5"/>
    </row>
    <row r="482" spans="7:11">
      <c r="G482" s="5"/>
      <c r="I482" s="5"/>
      <c r="J482" s="5"/>
      <c r="K482" s="5"/>
    </row>
    <row r="483" spans="7:11">
      <c r="G483" s="5"/>
      <c r="I483" s="5"/>
      <c r="J483" s="5"/>
      <c r="K483" s="5"/>
    </row>
    <row r="484" spans="7:11">
      <c r="G484" s="5"/>
      <c r="I484" s="5"/>
      <c r="J484" s="5"/>
      <c r="K484" s="5"/>
    </row>
    <row r="485" spans="7:11">
      <c r="G485" s="5"/>
      <c r="I485" s="5"/>
      <c r="J485" s="5"/>
      <c r="K485" s="5"/>
    </row>
    <row r="486" spans="7:11">
      <c r="G486" s="5"/>
      <c r="I486" s="5"/>
      <c r="J486" s="5"/>
      <c r="K486" s="5"/>
    </row>
    <row r="487" spans="7:11">
      <c r="G487" s="5"/>
      <c r="I487" s="5"/>
      <c r="J487" s="5"/>
      <c r="K487" s="5"/>
    </row>
    <row r="488" spans="7:11">
      <c r="G488" s="5"/>
      <c r="I488" s="5"/>
      <c r="J488" s="5"/>
      <c r="K488" s="5"/>
    </row>
    <row r="489" spans="7:11">
      <c r="G489" s="5"/>
      <c r="I489" s="5"/>
      <c r="J489" s="5"/>
      <c r="K489" s="5"/>
    </row>
    <row r="490" spans="7:11">
      <c r="G490" s="5"/>
      <c r="I490" s="5"/>
      <c r="J490" s="5"/>
      <c r="K490" s="5"/>
    </row>
    <row r="491" spans="7:11">
      <c r="G491" s="5"/>
      <c r="I491" s="5"/>
      <c r="J491" s="5"/>
      <c r="K491" s="5"/>
    </row>
    <row r="492" spans="7:11">
      <c r="G492" s="5"/>
      <c r="I492" s="5"/>
      <c r="J492" s="5"/>
      <c r="K492" s="5"/>
    </row>
    <row r="493" spans="7:11">
      <c r="G493" s="5"/>
      <c r="I493" s="5"/>
      <c r="J493" s="5"/>
      <c r="K493" s="5"/>
    </row>
    <row r="494" spans="7:11">
      <c r="G494" s="5"/>
      <c r="I494" s="5"/>
      <c r="J494" s="5"/>
      <c r="K494" s="5"/>
    </row>
    <row r="495" spans="7:11">
      <c r="G495" s="5"/>
      <c r="I495" s="5"/>
      <c r="J495" s="5"/>
      <c r="K495" s="5"/>
    </row>
    <row r="496" spans="7:11">
      <c r="G496" s="5"/>
      <c r="I496" s="5"/>
      <c r="J496" s="5"/>
      <c r="K496" s="5"/>
    </row>
    <row r="497" spans="7:11">
      <c r="G497" s="5"/>
      <c r="I497" s="5"/>
      <c r="J497" s="5"/>
      <c r="K497" s="5"/>
    </row>
    <row r="498" spans="7:11">
      <c r="G498" s="5"/>
      <c r="I498" s="5"/>
      <c r="J498" s="5"/>
      <c r="K498" s="5"/>
    </row>
    <row r="499" spans="7:11">
      <c r="G499" s="5"/>
      <c r="I499" s="5"/>
      <c r="J499" s="5"/>
      <c r="K499" s="5"/>
    </row>
    <row r="500" spans="7:11">
      <c r="G500" s="5"/>
      <c r="I500" s="5"/>
      <c r="J500" s="5"/>
      <c r="K500" s="5"/>
    </row>
    <row r="501" spans="7:11">
      <c r="G501" s="5"/>
      <c r="I501" s="5"/>
      <c r="J501" s="5"/>
      <c r="K501" s="5"/>
    </row>
    <row r="502" spans="7:11">
      <c r="G502" s="5"/>
      <c r="I502" s="5"/>
      <c r="J502" s="5"/>
      <c r="K502" s="5"/>
    </row>
    <row r="503" spans="7:11">
      <c r="G503" s="5"/>
      <c r="I503" s="5"/>
      <c r="J503" s="5"/>
      <c r="K503" s="5"/>
    </row>
    <row r="504" spans="7:11">
      <c r="G504" s="5"/>
      <c r="I504" s="5"/>
      <c r="J504" s="5"/>
      <c r="K504" s="5"/>
    </row>
    <row r="505" spans="7:11">
      <c r="G505" s="5"/>
      <c r="I505" s="5"/>
      <c r="J505" s="5"/>
      <c r="K505" s="5"/>
    </row>
    <row r="506" spans="7:11">
      <c r="G506" s="5"/>
      <c r="I506" s="5"/>
      <c r="J506" s="5"/>
      <c r="K506" s="5"/>
    </row>
    <row r="507" spans="7:11">
      <c r="G507" s="5"/>
      <c r="I507" s="5"/>
      <c r="J507" s="5"/>
      <c r="K507" s="5"/>
    </row>
    <row r="508" spans="7:11">
      <c r="G508" s="5"/>
      <c r="I508" s="5"/>
      <c r="J508" s="5"/>
      <c r="K508" s="5"/>
    </row>
    <row r="509" spans="7:11">
      <c r="G509" s="5"/>
      <c r="I509" s="5"/>
      <c r="J509" s="5"/>
      <c r="K509" s="5"/>
    </row>
    <row r="510" spans="7:11">
      <c r="G510" s="5"/>
      <c r="I510" s="5"/>
      <c r="J510" s="5"/>
      <c r="K510" s="5"/>
    </row>
    <row r="511" spans="7:11">
      <c r="G511" s="5"/>
      <c r="I511" s="5"/>
      <c r="J511" s="5"/>
      <c r="K511" s="5"/>
    </row>
    <row r="512" spans="7:11">
      <c r="G512" s="5"/>
      <c r="I512" s="5"/>
      <c r="J512" s="5"/>
      <c r="K512" s="5"/>
    </row>
    <row r="513" spans="7:11">
      <c r="G513" s="5"/>
      <c r="I513" s="5"/>
      <c r="J513" s="5"/>
      <c r="K513" s="5"/>
    </row>
    <row r="514" spans="7:11">
      <c r="G514" s="5"/>
      <c r="I514" s="5"/>
      <c r="J514" s="5"/>
      <c r="K514" s="5"/>
    </row>
    <row r="515" spans="7:11">
      <c r="G515" s="5"/>
      <c r="I515" s="5"/>
      <c r="J515" s="5"/>
      <c r="K515" s="5"/>
    </row>
    <row r="516" spans="7:11">
      <c r="G516" s="5"/>
      <c r="I516" s="5"/>
      <c r="J516" s="5"/>
      <c r="K516" s="5"/>
    </row>
    <row r="517" spans="7:11">
      <c r="G517" s="5"/>
      <c r="I517" s="5"/>
      <c r="J517" s="5"/>
      <c r="K517" s="5"/>
    </row>
    <row r="518" spans="7:11">
      <c r="G518" s="5"/>
      <c r="I518" s="5"/>
      <c r="J518" s="5"/>
      <c r="K518" s="5"/>
    </row>
    <row r="519" spans="7:11">
      <c r="G519" s="5"/>
      <c r="I519" s="5"/>
      <c r="J519" s="5"/>
      <c r="K519" s="5"/>
    </row>
    <row r="520" spans="7:11">
      <c r="G520" s="5"/>
      <c r="I520" s="5"/>
      <c r="J520" s="5"/>
      <c r="K520" s="5"/>
    </row>
    <row r="521" spans="7:11">
      <c r="G521" s="5"/>
      <c r="I521" s="5"/>
      <c r="J521" s="5"/>
      <c r="K521" s="5"/>
    </row>
    <row r="522" spans="7:11">
      <c r="G522" s="5"/>
      <c r="I522" s="5"/>
      <c r="J522" s="5"/>
      <c r="K522" s="5"/>
    </row>
    <row r="523" spans="7:11">
      <c r="G523" s="5"/>
      <c r="I523" s="5"/>
      <c r="J523" s="5"/>
      <c r="K523" s="5"/>
    </row>
    <row r="524" spans="7:11">
      <c r="G524" s="5"/>
      <c r="I524" s="5"/>
      <c r="J524" s="5"/>
      <c r="K524" s="5"/>
    </row>
    <row r="525" spans="7:11">
      <c r="G525" s="5"/>
      <c r="I525" s="5"/>
      <c r="J525" s="5"/>
      <c r="K525" s="5"/>
    </row>
    <row r="526" spans="7:11">
      <c r="G526" s="5"/>
      <c r="I526" s="5"/>
      <c r="J526" s="5"/>
      <c r="K526" s="5"/>
    </row>
    <row r="527" spans="7:11">
      <c r="G527" s="5"/>
      <c r="I527" s="5"/>
      <c r="J527" s="5"/>
      <c r="K527" s="5"/>
    </row>
    <row r="528" spans="7:11">
      <c r="G528" s="5"/>
      <c r="I528" s="5"/>
      <c r="J528" s="5"/>
      <c r="K528" s="5"/>
    </row>
    <row r="529" spans="7:11">
      <c r="G529" s="5"/>
      <c r="I529" s="5"/>
      <c r="J529" s="5"/>
      <c r="K529" s="5"/>
    </row>
    <row r="530" spans="7:11">
      <c r="G530" s="5"/>
      <c r="I530" s="5"/>
      <c r="J530" s="5"/>
      <c r="K530" s="5"/>
    </row>
    <row r="531" spans="7:11">
      <c r="G531" s="5"/>
      <c r="I531" s="5"/>
      <c r="J531" s="5"/>
      <c r="K531" s="5"/>
    </row>
    <row r="532" spans="7:11">
      <c r="G532" s="5"/>
      <c r="I532" s="5"/>
      <c r="J532" s="5"/>
      <c r="K532" s="5"/>
    </row>
    <row r="533" spans="7:11">
      <c r="G533" s="5"/>
      <c r="I533" s="5"/>
      <c r="J533" s="5"/>
      <c r="K533" s="5"/>
    </row>
    <row r="534" spans="7:11">
      <c r="G534" s="5"/>
      <c r="I534" s="5"/>
      <c r="J534" s="5"/>
      <c r="K534" s="5"/>
    </row>
    <row r="535" spans="7:11">
      <c r="G535" s="5"/>
      <c r="I535" s="5"/>
      <c r="J535" s="5"/>
      <c r="K535" s="5"/>
    </row>
    <row r="536" spans="7:11">
      <c r="G536" s="5"/>
      <c r="I536" s="5"/>
      <c r="J536" s="5"/>
      <c r="K536" s="5"/>
    </row>
    <row r="537" spans="7:11">
      <c r="G537" s="5"/>
      <c r="I537" s="5"/>
      <c r="J537" s="5"/>
      <c r="K537" s="5"/>
    </row>
    <row r="538" spans="7:11">
      <c r="G538" s="5"/>
      <c r="I538" s="5"/>
      <c r="J538" s="5"/>
      <c r="K538" s="5"/>
    </row>
    <row r="539" spans="7:11">
      <c r="G539" s="5"/>
      <c r="I539" s="5"/>
      <c r="J539" s="5"/>
      <c r="K539" s="5"/>
    </row>
    <row r="540" spans="7:11">
      <c r="G540" s="5"/>
      <c r="I540" s="5"/>
      <c r="J540" s="5"/>
      <c r="K540" s="5"/>
    </row>
    <row r="541" spans="7:11">
      <c r="G541" s="5"/>
      <c r="I541" s="5"/>
      <c r="J541" s="5"/>
      <c r="K541" s="5"/>
    </row>
    <row r="542" spans="7:11">
      <c r="G542" s="5"/>
      <c r="I542" s="5"/>
      <c r="J542" s="5"/>
      <c r="K542" s="5"/>
    </row>
    <row r="543" spans="7:11">
      <c r="G543" s="5"/>
      <c r="I543" s="5"/>
      <c r="J543" s="5"/>
      <c r="K543" s="5"/>
    </row>
    <row r="544" spans="7:11">
      <c r="G544" s="5"/>
      <c r="I544" s="5"/>
      <c r="J544" s="5"/>
      <c r="K544" s="5"/>
    </row>
    <row r="545" spans="7:11">
      <c r="G545" s="5"/>
      <c r="I545" s="5"/>
      <c r="J545" s="5"/>
      <c r="K545" s="5"/>
    </row>
    <row r="546" spans="7:11">
      <c r="G546" s="5"/>
      <c r="I546" s="5"/>
      <c r="J546" s="5"/>
      <c r="K546" s="5"/>
    </row>
    <row r="547" spans="7:11">
      <c r="G547" s="5"/>
      <c r="I547" s="5"/>
      <c r="J547" s="5"/>
      <c r="K547" s="5"/>
    </row>
    <row r="548" spans="7:11">
      <c r="G548" s="5"/>
      <c r="I548" s="5"/>
      <c r="J548" s="5"/>
      <c r="K548" s="5"/>
    </row>
    <row r="549" spans="7:11">
      <c r="G549" s="5"/>
      <c r="I549" s="5"/>
      <c r="J549" s="5"/>
      <c r="K549" s="5"/>
    </row>
    <row r="550" spans="7:11">
      <c r="G550" s="5"/>
      <c r="I550" s="5"/>
      <c r="J550" s="5"/>
      <c r="K550" s="5"/>
    </row>
    <row r="551" spans="7:11">
      <c r="G551" s="5"/>
      <c r="I551" s="5"/>
      <c r="J551" s="5"/>
      <c r="K551" s="5"/>
    </row>
    <row r="552" spans="7:11">
      <c r="G552" s="5"/>
      <c r="I552" s="5"/>
      <c r="J552" s="5"/>
      <c r="K552" s="5"/>
    </row>
    <row r="553" spans="7:11">
      <c r="G553" s="5"/>
      <c r="I553" s="5"/>
      <c r="J553" s="5"/>
      <c r="K553" s="5"/>
    </row>
    <row r="554" spans="7:11">
      <c r="G554" s="5"/>
      <c r="I554" s="5"/>
      <c r="J554" s="5"/>
      <c r="K554" s="5"/>
    </row>
    <row r="555" spans="7:11">
      <c r="G555" s="5"/>
      <c r="I555" s="5"/>
      <c r="J555" s="5"/>
      <c r="K555" s="5"/>
    </row>
    <row r="556" spans="7:11">
      <c r="G556" s="5"/>
      <c r="I556" s="5"/>
      <c r="J556" s="5"/>
      <c r="K556" s="5"/>
    </row>
    <row r="557" spans="7:11">
      <c r="G557" s="5"/>
      <c r="I557" s="5"/>
      <c r="J557" s="5"/>
      <c r="K557" s="5"/>
    </row>
    <row r="558" spans="7:11">
      <c r="G558" s="5"/>
      <c r="I558" s="5"/>
      <c r="J558" s="5"/>
      <c r="K558" s="5"/>
    </row>
    <row r="559" spans="7:11">
      <c r="G559" s="5"/>
      <c r="I559" s="5"/>
      <c r="J559" s="5"/>
      <c r="K559" s="5"/>
    </row>
    <row r="560" spans="7:11">
      <c r="G560" s="5"/>
      <c r="I560" s="5"/>
      <c r="J560" s="5"/>
      <c r="K560" s="5"/>
    </row>
    <row r="561" spans="7:11">
      <c r="G561" s="5"/>
      <c r="I561" s="5"/>
      <c r="J561" s="5"/>
      <c r="K561" s="5"/>
    </row>
    <row r="562" spans="7:11">
      <c r="G562" s="5"/>
      <c r="I562" s="5"/>
      <c r="J562" s="5"/>
      <c r="K562" s="5"/>
    </row>
    <row r="563" spans="7:11">
      <c r="G563" s="5"/>
      <c r="I563" s="5"/>
      <c r="J563" s="5"/>
      <c r="K563" s="5"/>
    </row>
    <row r="564" spans="7:11">
      <c r="G564" s="5"/>
      <c r="I564" s="5"/>
      <c r="J564" s="5"/>
      <c r="K564" s="5"/>
    </row>
    <row r="565" spans="7:11">
      <c r="G565" s="5"/>
      <c r="I565" s="5"/>
      <c r="J565" s="5"/>
      <c r="K565" s="5"/>
    </row>
    <row r="566" spans="7:11">
      <c r="G566" s="5"/>
      <c r="I566" s="5"/>
      <c r="J566" s="5"/>
      <c r="K566" s="5"/>
    </row>
    <row r="567" spans="7:11">
      <c r="G567" s="5"/>
      <c r="I567" s="5"/>
      <c r="J567" s="5"/>
      <c r="K567" s="5"/>
    </row>
    <row r="568" spans="7:11">
      <c r="G568" s="5"/>
      <c r="I568" s="5"/>
      <c r="J568" s="5"/>
      <c r="K568" s="5"/>
    </row>
    <row r="569" spans="7:11">
      <c r="G569" s="5"/>
      <c r="I569" s="5"/>
      <c r="J569" s="5"/>
      <c r="K569" s="5"/>
    </row>
    <row r="570" spans="7:11">
      <c r="G570" s="5"/>
      <c r="I570" s="5"/>
      <c r="J570" s="5"/>
      <c r="K570" s="5"/>
    </row>
    <row r="571" spans="7:11">
      <c r="G571" s="5"/>
      <c r="I571" s="5"/>
      <c r="J571" s="5"/>
      <c r="K571" s="5"/>
    </row>
    <row r="572" spans="7:11">
      <c r="G572" s="5"/>
      <c r="I572" s="5"/>
      <c r="J572" s="5"/>
      <c r="K572" s="5"/>
    </row>
    <row r="573" spans="7:11">
      <c r="G573" s="5"/>
      <c r="I573" s="5"/>
      <c r="J573" s="5"/>
      <c r="K573" s="5"/>
    </row>
    <row r="574" spans="7:11">
      <c r="G574" s="5"/>
      <c r="I574" s="5"/>
      <c r="J574" s="5"/>
      <c r="K574" s="5"/>
    </row>
    <row r="575" spans="7:11">
      <c r="G575" s="5"/>
      <c r="I575" s="5"/>
      <c r="J575" s="5"/>
      <c r="K575" s="5"/>
    </row>
    <row r="576" spans="7:11">
      <c r="G576" s="5"/>
      <c r="I576" s="5"/>
      <c r="J576" s="5"/>
      <c r="K576" s="5"/>
    </row>
    <row r="577" spans="2:11">
      <c r="G577" s="5"/>
      <c r="I577" s="5"/>
      <c r="J577" s="5"/>
      <c r="K577" s="5"/>
    </row>
    <row r="578" spans="2:11">
      <c r="G578" s="5"/>
      <c r="I578" s="5"/>
      <c r="J578" s="5"/>
      <c r="K578" s="5"/>
    </row>
    <row r="579" spans="2:11">
      <c r="G579" s="5"/>
      <c r="I579" s="5"/>
      <c r="J579" s="5"/>
      <c r="K579" s="5"/>
    </row>
    <row r="580" spans="2:11">
      <c r="G580" s="5"/>
      <c r="J580" s="5"/>
      <c r="K580" s="5"/>
    </row>
    <row r="581" spans="2:11">
      <c r="G581" s="5"/>
      <c r="I581" s="5"/>
      <c r="J581" s="5"/>
      <c r="K581" s="5"/>
    </row>
    <row r="582" spans="2:11">
      <c r="G582" s="5"/>
      <c r="I582" s="5"/>
      <c r="J582" s="5"/>
      <c r="K582" s="5"/>
    </row>
    <row r="583" spans="2:11">
      <c r="G583" s="5"/>
      <c r="I583" s="5"/>
      <c r="J583" s="5"/>
      <c r="K583" s="5"/>
    </row>
    <row r="584" spans="2:11">
      <c r="B584" s="15"/>
      <c r="E584" s="15"/>
      <c r="F584" s="14"/>
      <c r="G584" s="5"/>
      <c r="I584" s="5"/>
    </row>
    <row r="585" spans="2:11">
      <c r="G585" s="5"/>
      <c r="I585" s="5"/>
      <c r="J585" s="5"/>
      <c r="K585" s="5"/>
    </row>
    <row r="586" spans="2:11">
      <c r="G586" s="5"/>
      <c r="I586" s="5"/>
      <c r="J586" s="5"/>
      <c r="K586" s="5"/>
    </row>
    <row r="587" spans="2:11">
      <c r="G587" s="5"/>
      <c r="I587" s="5"/>
      <c r="J587" s="5"/>
      <c r="K587" s="5"/>
    </row>
    <row r="588" spans="2:11">
      <c r="G588" s="5"/>
      <c r="I588" s="5"/>
      <c r="J588" s="5"/>
      <c r="K588" s="5"/>
    </row>
    <row r="589" spans="2:11">
      <c r="G589" s="5"/>
      <c r="I589" s="5"/>
      <c r="J589" s="5"/>
      <c r="K589" s="5"/>
    </row>
    <row r="590" spans="2:11">
      <c r="G590" s="5"/>
      <c r="I590" s="5"/>
      <c r="J590" s="5"/>
      <c r="K590" s="5"/>
    </row>
    <row r="591" spans="2:11">
      <c r="G591" s="5"/>
      <c r="I591" s="5"/>
      <c r="J591" s="5"/>
      <c r="K591" s="5"/>
    </row>
    <row r="592" spans="2:11">
      <c r="G592" s="5"/>
      <c r="I592" s="5"/>
      <c r="J592" s="5"/>
      <c r="K592" s="5"/>
    </row>
    <row r="593" spans="7:11">
      <c r="G593" s="5"/>
      <c r="I593" s="5"/>
      <c r="J593" s="5"/>
      <c r="K593" s="5"/>
    </row>
    <row r="594" spans="7:11">
      <c r="G594" s="5"/>
      <c r="I594" s="5"/>
      <c r="J594" s="5"/>
      <c r="K594" s="5"/>
    </row>
    <row r="595" spans="7:11">
      <c r="G595" s="5"/>
      <c r="I595" s="5"/>
      <c r="J595" s="5"/>
      <c r="K595" s="5"/>
    </row>
    <row r="596" spans="7:11">
      <c r="G596" s="5"/>
      <c r="I596" s="5"/>
      <c r="J596" s="5"/>
      <c r="K596" s="5"/>
    </row>
    <row r="597" spans="7:11">
      <c r="G597" s="5"/>
      <c r="I597" s="5"/>
      <c r="J597" s="5"/>
      <c r="K597" s="5"/>
    </row>
    <row r="598" spans="7:11">
      <c r="G598" s="5"/>
      <c r="I598" s="5"/>
      <c r="J598" s="5"/>
      <c r="K598" s="5"/>
    </row>
    <row r="599" spans="7:11">
      <c r="G599" s="5"/>
      <c r="I599" s="5"/>
      <c r="J599" s="5"/>
      <c r="K599" s="5"/>
    </row>
    <row r="600" spans="7:11">
      <c r="G600" s="5"/>
      <c r="I600" s="5"/>
      <c r="J600" s="5"/>
      <c r="K600" s="5"/>
    </row>
    <row r="601" spans="7:11">
      <c r="G601" s="5"/>
      <c r="I601" s="5"/>
      <c r="J601" s="5"/>
      <c r="K601" s="5"/>
    </row>
    <row r="602" spans="7:11">
      <c r="G602" s="5"/>
      <c r="I602" s="5"/>
      <c r="J602" s="5"/>
      <c r="K602" s="5"/>
    </row>
    <row r="603" spans="7:11">
      <c r="G603" s="5"/>
      <c r="I603" s="5"/>
      <c r="J603" s="5"/>
      <c r="K603" s="5"/>
    </row>
    <row r="604" spans="7:11">
      <c r="G604" s="5"/>
      <c r="I604" s="5"/>
      <c r="J604" s="5"/>
      <c r="K604" s="5"/>
    </row>
    <row r="605" spans="7:11">
      <c r="G605" s="5"/>
      <c r="I605" s="5"/>
      <c r="J605" s="5"/>
      <c r="K605" s="5"/>
    </row>
    <row r="606" spans="7:11">
      <c r="G606" s="5"/>
      <c r="I606" s="5"/>
      <c r="J606" s="5"/>
      <c r="K606" s="5"/>
    </row>
    <row r="607" spans="7:11">
      <c r="G607" s="5"/>
      <c r="I607" s="5"/>
      <c r="J607" s="5"/>
      <c r="K607" s="5"/>
    </row>
    <row r="608" spans="7:11">
      <c r="G608" s="5"/>
      <c r="I608" s="5"/>
      <c r="J608" s="5"/>
      <c r="K608" s="5"/>
    </row>
    <row r="609" spans="7:11">
      <c r="G609" s="5"/>
      <c r="I609" s="5"/>
      <c r="J609" s="5"/>
      <c r="K609" s="5"/>
    </row>
    <row r="610" spans="7:11">
      <c r="G610" s="5"/>
      <c r="I610" s="5"/>
      <c r="J610" s="5"/>
      <c r="K610" s="5"/>
    </row>
    <row r="611" spans="7:11">
      <c r="G611" s="5"/>
      <c r="I611" s="5"/>
      <c r="J611" s="5"/>
      <c r="K611" s="5"/>
    </row>
    <row r="612" spans="7:11">
      <c r="G612" s="5"/>
      <c r="I612" s="5"/>
      <c r="J612" s="5"/>
      <c r="K612" s="5"/>
    </row>
    <row r="613" spans="7:11">
      <c r="G613" s="5"/>
      <c r="I613" s="5"/>
      <c r="J613" s="5"/>
      <c r="K613" s="5"/>
    </row>
    <row r="614" spans="7:11">
      <c r="G614" s="5"/>
      <c r="I614" s="5"/>
      <c r="J614" s="5"/>
      <c r="K614" s="5"/>
    </row>
    <row r="615" spans="7:11">
      <c r="G615" s="5"/>
      <c r="I615" s="5"/>
      <c r="J615" s="5"/>
      <c r="K615" s="5"/>
    </row>
    <row r="616" spans="7:11">
      <c r="G616" s="5"/>
      <c r="I616" s="5"/>
      <c r="J616" s="5"/>
      <c r="K616" s="5"/>
    </row>
    <row r="617" spans="7:11">
      <c r="G617" s="5"/>
      <c r="I617" s="5"/>
      <c r="J617" s="5"/>
      <c r="K617" s="5"/>
    </row>
    <row r="618" spans="7:11">
      <c r="G618" s="5"/>
      <c r="I618" s="5"/>
      <c r="J618" s="5"/>
      <c r="K618" s="5"/>
    </row>
    <row r="619" spans="7:11">
      <c r="G619" s="5"/>
      <c r="I619" s="5"/>
      <c r="J619" s="5"/>
      <c r="K619" s="5"/>
    </row>
    <row r="620" spans="7:11">
      <c r="G620" s="5"/>
      <c r="I620" s="5"/>
      <c r="J620" s="5"/>
      <c r="K620" s="5"/>
    </row>
    <row r="621" spans="7:11">
      <c r="G621" s="5"/>
      <c r="I621" s="5"/>
      <c r="J621" s="5"/>
      <c r="K621" s="5"/>
    </row>
    <row r="622" spans="7:11">
      <c r="G622" s="5"/>
      <c r="I622" s="5"/>
      <c r="J622" s="5"/>
      <c r="K622" s="5"/>
    </row>
    <row r="623" spans="7:11">
      <c r="G623" s="5"/>
      <c r="I623" s="5"/>
      <c r="J623" s="5"/>
      <c r="K623" s="5"/>
    </row>
    <row r="624" spans="7:11">
      <c r="G624" s="5"/>
      <c r="I624" s="5"/>
      <c r="J624" s="5"/>
      <c r="K624" s="5"/>
    </row>
    <row r="625" spans="7:11">
      <c r="G625" s="5"/>
      <c r="I625" s="5"/>
      <c r="J625" s="5"/>
      <c r="K625" s="5"/>
    </row>
    <row r="626" spans="7:11">
      <c r="G626" s="5"/>
      <c r="I626" s="5"/>
      <c r="J626" s="5"/>
      <c r="K626" s="5"/>
    </row>
    <row r="627" spans="7:11">
      <c r="G627" s="5"/>
      <c r="I627" s="5"/>
      <c r="J627" s="5"/>
      <c r="K627" s="5"/>
    </row>
    <row r="628" spans="7:11">
      <c r="G628" s="5"/>
      <c r="I628" s="5"/>
      <c r="J628" s="5"/>
      <c r="K628" s="5"/>
    </row>
    <row r="629" spans="7:11">
      <c r="G629" s="5"/>
      <c r="I629" s="5"/>
      <c r="J629" s="5"/>
      <c r="K629" s="5"/>
    </row>
    <row r="630" spans="7:11">
      <c r="G630" s="5"/>
      <c r="I630" s="5"/>
      <c r="J630" s="5"/>
      <c r="K630" s="5"/>
    </row>
    <row r="631" spans="7:11">
      <c r="G631" s="5"/>
      <c r="I631" s="5"/>
      <c r="J631" s="5"/>
      <c r="K631" s="5"/>
    </row>
    <row r="632" spans="7:11">
      <c r="G632" s="5"/>
      <c r="I632" s="5"/>
      <c r="J632" s="5"/>
      <c r="K632" s="5"/>
    </row>
    <row r="633" spans="7:11">
      <c r="G633" s="5"/>
      <c r="I633" s="5"/>
      <c r="J633" s="5"/>
      <c r="K633" s="5"/>
    </row>
    <row r="634" spans="7:11">
      <c r="G634" s="5"/>
      <c r="I634" s="5"/>
      <c r="J634" s="5"/>
      <c r="K634" s="5"/>
    </row>
    <row r="635" spans="7:11">
      <c r="G635" s="5"/>
      <c r="I635" s="5"/>
      <c r="J635" s="5"/>
      <c r="K635" s="5"/>
    </row>
    <row r="636" spans="7:11">
      <c r="G636" s="5"/>
      <c r="I636" s="5"/>
      <c r="J636" s="5"/>
      <c r="K636" s="5"/>
    </row>
    <row r="637" spans="7:11">
      <c r="G637" s="5"/>
      <c r="I637" s="5"/>
      <c r="J637" s="5"/>
      <c r="K637" s="5"/>
    </row>
    <row r="638" spans="7:11">
      <c r="G638" s="5"/>
      <c r="I638" s="5"/>
      <c r="J638" s="5"/>
      <c r="K638" s="5"/>
    </row>
    <row r="639" spans="7:11">
      <c r="G639" s="5"/>
      <c r="I639" s="5"/>
      <c r="J639" s="5"/>
      <c r="K639" s="5"/>
    </row>
    <row r="640" spans="7:11">
      <c r="G640" s="5"/>
      <c r="I640" s="5"/>
      <c r="J640" s="5"/>
      <c r="K640" s="5"/>
    </row>
    <row r="641" spans="7:11">
      <c r="G641" s="5"/>
      <c r="I641" s="5"/>
      <c r="J641" s="5"/>
      <c r="K641" s="5"/>
    </row>
    <row r="642" spans="7:11">
      <c r="G642" s="5"/>
      <c r="I642" s="5"/>
      <c r="J642" s="5"/>
      <c r="K642" s="5"/>
    </row>
    <row r="643" spans="7:11">
      <c r="G643" s="5"/>
      <c r="I643" s="5"/>
      <c r="J643" s="5"/>
      <c r="K643" s="5"/>
    </row>
    <row r="644" spans="7:11">
      <c r="G644" s="5"/>
      <c r="I644" s="5"/>
      <c r="J644" s="5"/>
      <c r="K644" s="5"/>
    </row>
    <row r="645" spans="7:11">
      <c r="G645" s="5"/>
      <c r="I645" s="5"/>
      <c r="J645" s="5"/>
      <c r="K645" s="5"/>
    </row>
    <row r="646" spans="7:11">
      <c r="G646" s="5"/>
      <c r="I646" s="5"/>
      <c r="J646" s="5"/>
      <c r="K646" s="5"/>
    </row>
    <row r="647" spans="7:11">
      <c r="G647" s="5"/>
      <c r="I647" s="5"/>
      <c r="J647" s="5"/>
      <c r="K647" s="5"/>
    </row>
    <row r="648" spans="7:11">
      <c r="G648" s="5"/>
      <c r="I648" s="5"/>
      <c r="J648" s="5"/>
      <c r="K648" s="5"/>
    </row>
    <row r="649" spans="7:11">
      <c r="G649" s="5"/>
      <c r="I649" s="5"/>
      <c r="J649" s="5"/>
      <c r="K649" s="5"/>
    </row>
    <row r="650" spans="7:11">
      <c r="G650" s="5"/>
      <c r="I650" s="5"/>
      <c r="J650" s="5"/>
      <c r="K650" s="5"/>
    </row>
    <row r="651" spans="7:11">
      <c r="G651" s="5"/>
      <c r="I651" s="5"/>
      <c r="J651" s="5"/>
      <c r="K651" s="5"/>
    </row>
    <row r="652" spans="7:11">
      <c r="G652" s="5"/>
      <c r="I652" s="5"/>
      <c r="J652" s="5"/>
      <c r="K652" s="5"/>
    </row>
    <row r="653" spans="7:11">
      <c r="G653" s="5"/>
      <c r="I653" s="5"/>
      <c r="J653" s="5"/>
      <c r="K653" s="5"/>
    </row>
    <row r="654" spans="7:11">
      <c r="G654" s="5"/>
      <c r="I654" s="5"/>
      <c r="J654" s="5"/>
      <c r="K654" s="5"/>
    </row>
    <row r="655" spans="7:11">
      <c r="G655" s="5"/>
      <c r="I655" s="5"/>
      <c r="J655" s="5"/>
      <c r="K655" s="5"/>
    </row>
    <row r="656" spans="7:11">
      <c r="G656" s="5"/>
      <c r="I656" s="5"/>
      <c r="J656" s="5"/>
      <c r="K656" s="5"/>
    </row>
    <row r="657" spans="7:11">
      <c r="G657" s="5"/>
      <c r="I657" s="5"/>
      <c r="J657" s="5"/>
      <c r="K657" s="5"/>
    </row>
    <row r="658" spans="7:11">
      <c r="G658" s="5"/>
      <c r="I658" s="5"/>
      <c r="J658" s="5"/>
      <c r="K658" s="5"/>
    </row>
    <row r="659" spans="7:11">
      <c r="G659" s="5"/>
      <c r="I659" s="5"/>
      <c r="J659" s="5"/>
      <c r="K659" s="5"/>
    </row>
    <row r="660" spans="7:11">
      <c r="G660" s="5"/>
      <c r="I660" s="5"/>
      <c r="J660" s="5"/>
      <c r="K660" s="5"/>
    </row>
    <row r="661" spans="7:11">
      <c r="G661" s="5"/>
      <c r="I661" s="5"/>
      <c r="J661" s="5"/>
      <c r="K661" s="5"/>
    </row>
    <row r="662" spans="7:11">
      <c r="G662" s="5"/>
      <c r="I662" s="5"/>
      <c r="J662" s="5"/>
      <c r="K662" s="5"/>
    </row>
    <row r="663" spans="7:11">
      <c r="G663" s="5"/>
      <c r="I663" s="5"/>
      <c r="J663" s="5"/>
      <c r="K663" s="5"/>
    </row>
    <row r="664" spans="7:11">
      <c r="G664" s="5"/>
      <c r="I664" s="5"/>
      <c r="J664" s="5"/>
      <c r="K664" s="5"/>
    </row>
    <row r="665" spans="7:11">
      <c r="G665" s="5"/>
      <c r="I665" s="5"/>
      <c r="J665" s="5"/>
      <c r="K665" s="5"/>
    </row>
    <row r="666" spans="7:11">
      <c r="G666" s="5"/>
      <c r="I666" s="5"/>
      <c r="J666" s="5"/>
      <c r="K666" s="5"/>
    </row>
    <row r="667" spans="7:11">
      <c r="G667" s="5"/>
      <c r="I667" s="5"/>
      <c r="J667" s="5"/>
      <c r="K667" s="5"/>
    </row>
    <row r="668" spans="7:11">
      <c r="G668" s="5"/>
      <c r="I668" s="5"/>
      <c r="J668" s="5"/>
      <c r="K668" s="5"/>
    </row>
    <row r="669" spans="7:11">
      <c r="G669" s="5"/>
      <c r="I669" s="5"/>
      <c r="J669" s="5"/>
      <c r="K669" s="5"/>
    </row>
    <row r="670" spans="7:11">
      <c r="G670" s="5"/>
      <c r="I670" s="5"/>
      <c r="J670" s="5"/>
      <c r="K670" s="5"/>
    </row>
    <row r="671" spans="7:11">
      <c r="G671" s="5"/>
      <c r="I671" s="5"/>
      <c r="J671" s="5"/>
      <c r="K671" s="5"/>
    </row>
    <row r="672" spans="7:11">
      <c r="G672" s="5"/>
      <c r="I672" s="5"/>
      <c r="J672" s="5"/>
      <c r="K672" s="5"/>
    </row>
    <row r="673" spans="7:11">
      <c r="G673" s="5"/>
      <c r="I673" s="5"/>
      <c r="J673" s="5"/>
      <c r="K673" s="5"/>
    </row>
    <row r="674" spans="7:11">
      <c r="G674" s="5"/>
      <c r="I674" s="5"/>
      <c r="J674" s="5"/>
      <c r="K674" s="5"/>
    </row>
    <row r="675" spans="7:11">
      <c r="G675" s="5"/>
      <c r="I675" s="5"/>
      <c r="J675" s="5"/>
      <c r="K675" s="5"/>
    </row>
    <row r="676" spans="7:11">
      <c r="G676" s="5"/>
      <c r="I676" s="5"/>
      <c r="J676" s="5"/>
      <c r="K676" s="5"/>
    </row>
    <row r="677" spans="7:11">
      <c r="G677" s="5"/>
      <c r="I677" s="5"/>
      <c r="J677" s="5"/>
      <c r="K677" s="5"/>
    </row>
    <row r="678" spans="7:11">
      <c r="G678" s="5"/>
      <c r="I678" s="5"/>
      <c r="J678" s="5"/>
      <c r="K678" s="5"/>
    </row>
    <row r="679" spans="7:11">
      <c r="G679" s="5"/>
      <c r="I679" s="5"/>
      <c r="J679" s="5"/>
      <c r="K679" s="5"/>
    </row>
    <row r="680" spans="7:11">
      <c r="G680" s="5"/>
      <c r="I680" s="5"/>
      <c r="J680" s="5"/>
      <c r="K680" s="5"/>
    </row>
    <row r="681" spans="7:11">
      <c r="G681" s="5"/>
      <c r="I681" s="5"/>
      <c r="J681" s="5"/>
      <c r="K681" s="5"/>
    </row>
    <row r="682" spans="7:11">
      <c r="G682" s="5"/>
      <c r="I682" s="5"/>
      <c r="J682" s="5"/>
      <c r="K682" s="5"/>
    </row>
    <row r="683" spans="7:11">
      <c r="G683" s="5"/>
      <c r="I683" s="5"/>
      <c r="J683" s="5"/>
      <c r="K683" s="5"/>
    </row>
    <row r="684" spans="7:11">
      <c r="G684" s="5"/>
      <c r="I684" s="5"/>
      <c r="J684" s="5"/>
      <c r="K684" s="5"/>
    </row>
    <row r="685" spans="7:11">
      <c r="G685" s="5"/>
      <c r="I685" s="5"/>
      <c r="J685" s="5"/>
      <c r="K685" s="5"/>
    </row>
    <row r="686" spans="7:11">
      <c r="G686" s="5"/>
      <c r="I686" s="5"/>
      <c r="J686" s="5"/>
      <c r="K686" s="5"/>
    </row>
    <row r="687" spans="7:11">
      <c r="G687" s="5"/>
      <c r="I687" s="5"/>
      <c r="J687" s="5"/>
      <c r="K687" s="5"/>
    </row>
    <row r="688" spans="7:11">
      <c r="G688" s="5"/>
      <c r="I688" s="5"/>
      <c r="J688" s="5"/>
      <c r="K688" s="5"/>
    </row>
    <row r="689" spans="7:11">
      <c r="G689" s="5"/>
      <c r="I689" s="5"/>
      <c r="J689" s="5"/>
      <c r="K689" s="5"/>
    </row>
    <row r="690" spans="7:11">
      <c r="G690" s="5"/>
      <c r="I690" s="5"/>
      <c r="J690" s="5"/>
      <c r="K690" s="5"/>
    </row>
    <row r="691" spans="7:11">
      <c r="G691" s="5"/>
      <c r="I691" s="5"/>
      <c r="J691" s="5"/>
      <c r="K691" s="5"/>
    </row>
    <row r="692" spans="7:11">
      <c r="G692" s="5"/>
      <c r="I692" s="5"/>
      <c r="J692" s="5"/>
      <c r="K692" s="5"/>
    </row>
    <row r="693" spans="7:11">
      <c r="G693" s="5"/>
      <c r="I693" s="5"/>
      <c r="J693" s="5"/>
      <c r="K693" s="5"/>
    </row>
    <row r="694" spans="7:11">
      <c r="G694" s="5"/>
      <c r="I694" s="5"/>
      <c r="J694" s="5"/>
      <c r="K694" s="5"/>
    </row>
    <row r="695" spans="7:11">
      <c r="G695" s="5"/>
      <c r="I695" s="5"/>
      <c r="J695" s="5"/>
      <c r="K695" s="5"/>
    </row>
    <row r="696" spans="7:11">
      <c r="G696" s="5"/>
      <c r="I696" s="5"/>
      <c r="J696" s="5"/>
      <c r="K696" s="5"/>
    </row>
    <row r="697" spans="7:11">
      <c r="G697" s="5"/>
      <c r="I697" s="5"/>
      <c r="J697" s="5"/>
      <c r="K697" s="5"/>
    </row>
    <row r="698" spans="7:11">
      <c r="G698" s="5"/>
      <c r="I698" s="5"/>
      <c r="J698" s="5"/>
      <c r="K698" s="5"/>
    </row>
    <row r="699" spans="7:11">
      <c r="G699" s="5"/>
      <c r="I699" s="5"/>
      <c r="J699" s="5"/>
      <c r="K699" s="5"/>
    </row>
    <row r="700" spans="7:11">
      <c r="G700" s="5"/>
      <c r="I700" s="5"/>
      <c r="J700" s="5"/>
      <c r="K700" s="5"/>
    </row>
    <row r="701" spans="7:11">
      <c r="G701" s="5"/>
      <c r="I701" s="5"/>
      <c r="J701" s="5"/>
      <c r="K701" s="5"/>
    </row>
    <row r="702" spans="7:11">
      <c r="G702" s="5"/>
      <c r="I702" s="5"/>
      <c r="J702" s="5"/>
      <c r="K702" s="5"/>
    </row>
    <row r="703" spans="7:11">
      <c r="G703" s="5"/>
      <c r="I703" s="5"/>
      <c r="J703" s="5"/>
      <c r="K703" s="5"/>
    </row>
    <row r="704" spans="7:11">
      <c r="G704" s="5"/>
      <c r="I704" s="5"/>
      <c r="J704" s="5"/>
      <c r="K704" s="5"/>
    </row>
    <row r="705" spans="7:11">
      <c r="G705" s="5"/>
      <c r="I705" s="5"/>
      <c r="J705" s="5"/>
      <c r="K705" s="5"/>
    </row>
    <row r="706" spans="7:11">
      <c r="G706" s="5"/>
      <c r="I706" s="5"/>
      <c r="J706" s="5"/>
      <c r="K706" s="5"/>
    </row>
    <row r="707" spans="7:11">
      <c r="G707" s="5"/>
      <c r="I707" s="5"/>
      <c r="J707" s="5"/>
      <c r="K707" s="5"/>
    </row>
    <row r="708" spans="7:11">
      <c r="G708" s="5"/>
      <c r="I708" s="5"/>
      <c r="J708" s="5"/>
      <c r="K708" s="5"/>
    </row>
    <row r="709" spans="7:11">
      <c r="G709" s="5"/>
      <c r="I709" s="5"/>
      <c r="J709" s="5"/>
      <c r="K709" s="5"/>
    </row>
    <row r="710" spans="7:11">
      <c r="G710" s="5"/>
      <c r="I710" s="5"/>
      <c r="J710" s="5"/>
      <c r="K710" s="5"/>
    </row>
    <row r="711" spans="7:11">
      <c r="G711" s="5"/>
      <c r="I711" s="5"/>
      <c r="J711" s="5"/>
      <c r="K711" s="5"/>
    </row>
    <row r="712" spans="7:11">
      <c r="G712" s="5"/>
      <c r="I712" s="5"/>
      <c r="J712" s="5"/>
      <c r="K712" s="5"/>
    </row>
    <row r="713" spans="7:11">
      <c r="G713" s="5"/>
      <c r="I713" s="5"/>
      <c r="J713" s="5"/>
      <c r="K713" s="5"/>
    </row>
    <row r="714" spans="7:11">
      <c r="G714" s="5"/>
      <c r="I714" s="5"/>
      <c r="J714" s="5"/>
    </row>
    <row r="715" spans="7:11">
      <c r="G715" s="5"/>
      <c r="I715" s="5"/>
      <c r="J715" s="5"/>
    </row>
    <row r="716" spans="7:11">
      <c r="G716" s="5"/>
      <c r="I716" s="5"/>
      <c r="J716" s="5"/>
      <c r="K716" s="5"/>
    </row>
    <row r="717" spans="7:11">
      <c r="G717" s="5"/>
      <c r="I717" s="5"/>
      <c r="J717" s="5"/>
      <c r="K717" s="5"/>
    </row>
    <row r="718" spans="7:11">
      <c r="G718" s="5"/>
      <c r="I718" s="5"/>
      <c r="J718" s="5"/>
      <c r="K718" s="5"/>
    </row>
    <row r="719" spans="7:11">
      <c r="G719" s="5"/>
      <c r="I719" s="5"/>
      <c r="J719" s="5"/>
      <c r="K719" s="5"/>
    </row>
    <row r="720" spans="7:11">
      <c r="G720" s="5"/>
      <c r="I720" s="5"/>
      <c r="J720" s="5"/>
      <c r="K720" s="5"/>
    </row>
    <row r="721" spans="7:11">
      <c r="G721" s="5"/>
      <c r="I721" s="5"/>
      <c r="J721" s="5"/>
      <c r="K721" s="5"/>
    </row>
    <row r="722" spans="7:11">
      <c r="G722" s="5"/>
      <c r="I722" s="5"/>
      <c r="J722" s="5"/>
      <c r="K722" s="5"/>
    </row>
    <row r="723" spans="7:11">
      <c r="G723" s="5"/>
      <c r="I723" s="5"/>
      <c r="J723" s="5"/>
      <c r="K723" s="5"/>
    </row>
    <row r="724" spans="7:11">
      <c r="G724" s="5"/>
      <c r="I724" s="5"/>
      <c r="J724" s="5"/>
      <c r="K724" s="5"/>
    </row>
    <row r="725" spans="7:11">
      <c r="G725" s="5"/>
      <c r="I725" s="5"/>
      <c r="J725" s="5"/>
      <c r="K725" s="5"/>
    </row>
    <row r="726" spans="7:11">
      <c r="G726" s="5"/>
      <c r="I726" s="5"/>
      <c r="J726" s="5"/>
      <c r="K726" s="5"/>
    </row>
    <row r="727" spans="7:11">
      <c r="G727" s="5"/>
      <c r="I727" s="5"/>
      <c r="J727" s="5"/>
      <c r="K727" s="5"/>
    </row>
    <row r="728" spans="7:11">
      <c r="G728" s="5"/>
      <c r="I728" s="5"/>
      <c r="J728" s="5"/>
      <c r="K728" s="5"/>
    </row>
    <row r="729" spans="7:11">
      <c r="G729" s="5"/>
      <c r="I729" s="5"/>
      <c r="J729" s="5"/>
      <c r="K729" s="5"/>
    </row>
    <row r="730" spans="7:11">
      <c r="G730" s="5"/>
      <c r="I730" s="5"/>
      <c r="J730" s="5"/>
      <c r="K730" s="5"/>
    </row>
    <row r="731" spans="7:11">
      <c r="G731" s="5"/>
      <c r="I731" s="5"/>
      <c r="J731" s="5"/>
      <c r="K731" s="5"/>
    </row>
    <row r="732" spans="7:11">
      <c r="G732" s="5"/>
      <c r="I732" s="5"/>
      <c r="J732" s="5"/>
      <c r="K732" s="5"/>
    </row>
    <row r="733" spans="7:11">
      <c r="G733" s="5"/>
      <c r="I733" s="5"/>
      <c r="J733" s="5"/>
      <c r="K733" s="5"/>
    </row>
    <row r="734" spans="7:11">
      <c r="G734" s="5"/>
      <c r="I734" s="5"/>
      <c r="J734" s="5"/>
      <c r="K734" s="5"/>
    </row>
    <row r="735" spans="7:11">
      <c r="G735" s="5"/>
      <c r="I735" s="5"/>
      <c r="J735" s="5"/>
      <c r="K735" s="5"/>
    </row>
    <row r="736" spans="7:11">
      <c r="G736" s="5"/>
      <c r="I736" s="5"/>
      <c r="J736" s="5"/>
      <c r="K736" s="5"/>
    </row>
    <row r="737" spans="7:11">
      <c r="G737" s="5"/>
      <c r="I737" s="5"/>
      <c r="J737" s="5"/>
      <c r="K737" s="5"/>
    </row>
    <row r="738" spans="7:11">
      <c r="G738" s="5"/>
      <c r="I738" s="5"/>
      <c r="J738" s="5"/>
      <c r="K738" s="5"/>
    </row>
    <row r="739" spans="7:11">
      <c r="G739" s="5"/>
      <c r="I739" s="5"/>
      <c r="J739" s="5"/>
      <c r="K739" s="5"/>
    </row>
    <row r="740" spans="7:11">
      <c r="G740" s="5"/>
      <c r="I740" s="5"/>
      <c r="J740" s="5"/>
      <c r="K740" s="5"/>
    </row>
    <row r="741" spans="7:11">
      <c r="G741" s="5"/>
      <c r="I741" s="5"/>
      <c r="J741" s="5"/>
      <c r="K741" s="5"/>
    </row>
    <row r="742" spans="7:11">
      <c r="G742" s="5"/>
      <c r="I742" s="5"/>
      <c r="J742" s="5"/>
      <c r="K742" s="5"/>
    </row>
    <row r="743" spans="7:11">
      <c r="G743" s="5"/>
      <c r="I743" s="5"/>
      <c r="J743" s="5"/>
      <c r="K743" s="5"/>
    </row>
    <row r="744" spans="7:11">
      <c r="G744" s="5"/>
      <c r="I744" s="5"/>
      <c r="J744" s="5"/>
      <c r="K744" s="5"/>
    </row>
    <row r="745" spans="7:11">
      <c r="G745" s="5"/>
      <c r="I745" s="5"/>
      <c r="J745" s="5"/>
      <c r="K745" s="5"/>
    </row>
    <row r="746" spans="7:11">
      <c r="G746" s="5"/>
      <c r="I746" s="5"/>
      <c r="J746" s="5"/>
      <c r="K746" s="5"/>
    </row>
    <row r="747" spans="7:11">
      <c r="G747" s="5"/>
      <c r="I747" s="5"/>
      <c r="J747" s="5"/>
      <c r="K747" s="5"/>
    </row>
    <row r="748" spans="7:11">
      <c r="G748" s="5"/>
      <c r="I748" s="5"/>
      <c r="J748" s="5"/>
      <c r="K748" s="5"/>
    </row>
    <row r="749" spans="7:11">
      <c r="G749" s="5"/>
      <c r="I749" s="5"/>
      <c r="J749" s="5"/>
      <c r="K749" s="5"/>
    </row>
    <row r="750" spans="7:11">
      <c r="G750" s="5"/>
      <c r="I750" s="5"/>
      <c r="J750" s="5"/>
      <c r="K750" s="5"/>
    </row>
    <row r="751" spans="7:11">
      <c r="G751" s="5"/>
      <c r="I751" s="5"/>
      <c r="J751" s="5"/>
      <c r="K751" s="5"/>
    </row>
    <row r="752" spans="7:11">
      <c r="G752" s="5"/>
      <c r="I752" s="5"/>
      <c r="J752" s="5"/>
      <c r="K752" s="5"/>
    </row>
    <row r="753" spans="7:11">
      <c r="G753" s="5"/>
      <c r="I753" s="5"/>
      <c r="J753" s="5"/>
      <c r="K753" s="5"/>
    </row>
    <row r="754" spans="7:11">
      <c r="G754" s="5"/>
      <c r="I754" s="5"/>
      <c r="J754" s="5"/>
      <c r="K754" s="5"/>
    </row>
    <row r="755" spans="7:11">
      <c r="G755" s="5"/>
      <c r="I755" s="5"/>
      <c r="J755" s="5"/>
      <c r="K755" s="5"/>
    </row>
    <row r="756" spans="7:11">
      <c r="G756" s="5"/>
      <c r="I756" s="5"/>
      <c r="J756" s="5"/>
      <c r="K756" s="5"/>
    </row>
    <row r="757" spans="7:11">
      <c r="G757" s="5"/>
      <c r="I757" s="5"/>
      <c r="J757" s="5"/>
      <c r="K757" s="5"/>
    </row>
    <row r="758" spans="7:11">
      <c r="G758" s="5"/>
      <c r="I758" s="5"/>
      <c r="J758" s="5"/>
      <c r="K758" s="5"/>
    </row>
    <row r="759" spans="7:11">
      <c r="G759" s="5"/>
      <c r="I759" s="5"/>
      <c r="J759" s="5"/>
      <c r="K759" s="5"/>
    </row>
    <row r="760" spans="7:11">
      <c r="G760" s="5"/>
      <c r="I760" s="5"/>
      <c r="J760" s="5"/>
      <c r="K760" s="5"/>
    </row>
    <row r="761" spans="7:11">
      <c r="G761" s="5"/>
      <c r="I761" s="5"/>
      <c r="J761" s="5"/>
      <c r="K761" s="5"/>
    </row>
    <row r="762" spans="7:11">
      <c r="G762" s="5"/>
      <c r="I762" s="5"/>
      <c r="J762" s="5"/>
      <c r="K762" s="5"/>
    </row>
    <row r="763" spans="7:11">
      <c r="G763" s="5"/>
      <c r="I763" s="5"/>
      <c r="J763" s="5"/>
      <c r="K763" s="5"/>
    </row>
    <row r="764" spans="7:11">
      <c r="G764" s="5"/>
      <c r="I764" s="5"/>
      <c r="J764" s="5"/>
      <c r="K764" s="5"/>
    </row>
    <row r="765" spans="7:11">
      <c r="G765" s="5"/>
      <c r="I765" s="5"/>
      <c r="J765" s="5"/>
      <c r="K765" s="5"/>
    </row>
    <row r="766" spans="7:11">
      <c r="G766" s="5"/>
      <c r="I766" s="5"/>
      <c r="J766" s="5"/>
      <c r="K766" s="5"/>
    </row>
    <row r="767" spans="7:11">
      <c r="G767" s="5"/>
      <c r="I767" s="5"/>
      <c r="J767" s="5"/>
      <c r="K767" s="5"/>
    </row>
    <row r="768" spans="7:11">
      <c r="G768" s="5"/>
      <c r="I768" s="5"/>
      <c r="J768" s="5"/>
      <c r="K768" s="5"/>
    </row>
    <row r="769" spans="7:11">
      <c r="G769" s="5"/>
      <c r="I769" s="5"/>
      <c r="J769" s="5"/>
      <c r="K769" s="5"/>
    </row>
    <row r="770" spans="7:11">
      <c r="G770" s="5"/>
      <c r="I770" s="5"/>
      <c r="J770" s="5"/>
      <c r="K770" s="5"/>
    </row>
    <row r="771" spans="7:11">
      <c r="G771" s="5"/>
      <c r="I771" s="5"/>
      <c r="J771" s="5"/>
      <c r="K771" s="5"/>
    </row>
    <row r="772" spans="7:11">
      <c r="G772" s="5"/>
      <c r="I772" s="5"/>
      <c r="J772" s="5"/>
      <c r="K772" s="5"/>
    </row>
    <row r="773" spans="7:11">
      <c r="G773" s="5"/>
      <c r="I773" s="5"/>
      <c r="J773" s="5"/>
      <c r="K773" s="5"/>
    </row>
    <row r="774" spans="7:11">
      <c r="G774" s="5"/>
      <c r="I774" s="5"/>
      <c r="J774" s="5"/>
      <c r="K774" s="5"/>
    </row>
    <row r="775" spans="7:11">
      <c r="G775" s="5"/>
      <c r="I775" s="5"/>
      <c r="J775" s="5"/>
      <c r="K775" s="5"/>
    </row>
    <row r="776" spans="7:11">
      <c r="G776" s="5"/>
      <c r="I776" s="5"/>
      <c r="J776" s="5"/>
      <c r="K776" s="5"/>
    </row>
    <row r="777" spans="7:11">
      <c r="G777" s="5"/>
      <c r="I777" s="5"/>
      <c r="J777" s="5"/>
      <c r="K777" s="5"/>
    </row>
    <row r="778" spans="7:11">
      <c r="G778" s="5"/>
      <c r="I778" s="5"/>
      <c r="J778" s="5"/>
      <c r="K778" s="5"/>
    </row>
    <row r="779" spans="7:11">
      <c r="G779" s="5"/>
      <c r="I779" s="5"/>
      <c r="J779" s="5"/>
      <c r="K779" s="5"/>
    </row>
    <row r="780" spans="7:11">
      <c r="G780" s="5"/>
      <c r="I780" s="5"/>
      <c r="J780" s="5"/>
      <c r="K780" s="5"/>
    </row>
    <row r="781" spans="7:11">
      <c r="G781" s="5"/>
      <c r="I781" s="5"/>
      <c r="J781" s="5"/>
      <c r="K781" s="5"/>
    </row>
    <row r="782" spans="7:11">
      <c r="G782" s="5"/>
      <c r="I782" s="5"/>
      <c r="J782" s="5"/>
      <c r="K782" s="5"/>
    </row>
    <row r="783" spans="7:11">
      <c r="G783" s="5"/>
      <c r="I783" s="5"/>
      <c r="J783" s="5"/>
      <c r="K783" s="5"/>
    </row>
    <row r="784" spans="7:11">
      <c r="G784" s="5"/>
      <c r="I784" s="5"/>
      <c r="J784" s="5"/>
      <c r="K784" s="5"/>
    </row>
    <row r="785" spans="7:11">
      <c r="G785" s="5"/>
      <c r="I785" s="5"/>
      <c r="J785" s="5"/>
      <c r="K785" s="5"/>
    </row>
    <row r="786" spans="7:11">
      <c r="G786" s="5"/>
      <c r="I786" s="5"/>
      <c r="J786" s="5"/>
      <c r="K786" s="5"/>
    </row>
    <row r="787" spans="7:11">
      <c r="G787" s="5"/>
      <c r="I787" s="5"/>
      <c r="J787" s="5"/>
      <c r="K787" s="5"/>
    </row>
    <row r="788" spans="7:11">
      <c r="G788" s="5"/>
      <c r="I788" s="5"/>
      <c r="J788" s="5"/>
      <c r="K788" s="5"/>
    </row>
    <row r="789" spans="7:11">
      <c r="G789" s="5"/>
      <c r="I789" s="5"/>
      <c r="J789" s="5"/>
      <c r="K789" s="5"/>
    </row>
    <row r="790" spans="7:11">
      <c r="G790" s="5"/>
      <c r="I790" s="5"/>
      <c r="J790" s="5"/>
      <c r="K790" s="5"/>
    </row>
    <row r="791" spans="7:11">
      <c r="G791" s="5"/>
      <c r="I791" s="5"/>
      <c r="J791" s="5"/>
      <c r="K791" s="5"/>
    </row>
    <row r="792" spans="7:11">
      <c r="G792" s="5"/>
      <c r="I792" s="5"/>
      <c r="J792" s="5"/>
      <c r="K792" s="5"/>
    </row>
    <row r="793" spans="7:11">
      <c r="G793" s="5"/>
      <c r="I793" s="5"/>
      <c r="J793" s="5"/>
      <c r="K793" s="5"/>
    </row>
    <row r="794" spans="7:11">
      <c r="G794" s="5"/>
      <c r="I794" s="5"/>
      <c r="J794" s="5"/>
      <c r="K794" s="5"/>
    </row>
    <row r="795" spans="7:11">
      <c r="G795" s="5"/>
      <c r="I795" s="5"/>
      <c r="J795" s="5"/>
      <c r="K795" s="5"/>
    </row>
    <row r="796" spans="7:11">
      <c r="G796" s="5"/>
      <c r="I796" s="5"/>
      <c r="J796" s="5"/>
      <c r="K796" s="5"/>
    </row>
    <row r="797" spans="7:11">
      <c r="G797" s="5"/>
      <c r="I797" s="5"/>
      <c r="J797" s="5"/>
      <c r="K797" s="5"/>
    </row>
    <row r="798" spans="7:11">
      <c r="G798" s="5"/>
      <c r="I798" s="5"/>
      <c r="J798" s="5"/>
      <c r="K798" s="5"/>
    </row>
    <row r="799" spans="7:11">
      <c r="G799" s="5"/>
      <c r="I799" s="5"/>
      <c r="J799" s="5"/>
      <c r="K799" s="5"/>
    </row>
    <row r="800" spans="7:11">
      <c r="G800" s="5"/>
      <c r="I800" s="5"/>
      <c r="J800" s="5"/>
      <c r="K800" s="5"/>
    </row>
    <row r="801" spans="7:11">
      <c r="G801" s="5"/>
      <c r="I801" s="5"/>
      <c r="J801" s="5"/>
      <c r="K801" s="5"/>
    </row>
    <row r="802" spans="7:11">
      <c r="G802" s="5"/>
      <c r="I802" s="5"/>
      <c r="J802" s="5"/>
      <c r="K802" s="5"/>
    </row>
    <row r="803" spans="7:11">
      <c r="G803" s="5"/>
      <c r="I803" s="5"/>
      <c r="J803" s="5"/>
      <c r="K803" s="5"/>
    </row>
    <row r="804" spans="7:11">
      <c r="G804" s="5"/>
      <c r="I804" s="5"/>
      <c r="J804" s="5"/>
      <c r="K804" s="5"/>
    </row>
    <row r="805" spans="7:11">
      <c r="G805" s="5"/>
      <c r="I805" s="5"/>
      <c r="J805" s="5"/>
      <c r="K805" s="5"/>
    </row>
    <row r="806" spans="7:11">
      <c r="G806" s="5"/>
      <c r="I806" s="5"/>
      <c r="J806" s="5"/>
      <c r="K806" s="5"/>
    </row>
    <row r="807" spans="7:11">
      <c r="G807" s="5"/>
      <c r="I807" s="5"/>
      <c r="J807" s="5"/>
      <c r="K807" s="5"/>
    </row>
    <row r="808" spans="7:11">
      <c r="G808" s="5"/>
      <c r="I808" s="5"/>
      <c r="J808" s="5"/>
      <c r="K808" s="5"/>
    </row>
    <row r="809" spans="7:11">
      <c r="G809" s="5"/>
      <c r="I809" s="5"/>
      <c r="J809" s="5"/>
      <c r="K809" s="5"/>
    </row>
    <row r="810" spans="7:11">
      <c r="G810" s="5"/>
      <c r="I810" s="5"/>
      <c r="J810" s="5"/>
      <c r="K810" s="5"/>
    </row>
    <row r="811" spans="7:11">
      <c r="G811" s="5"/>
      <c r="I811" s="5"/>
      <c r="J811" s="5"/>
      <c r="K811" s="5"/>
    </row>
    <row r="812" spans="7:11">
      <c r="G812" s="5"/>
      <c r="I812" s="5"/>
      <c r="J812" s="5"/>
      <c r="K812" s="5"/>
    </row>
    <row r="813" spans="7:11">
      <c r="G813" s="5"/>
      <c r="I813" s="5"/>
      <c r="J813" s="5"/>
      <c r="K813" s="5"/>
    </row>
    <row r="814" spans="7:11">
      <c r="G814" s="5"/>
      <c r="I814" s="5"/>
      <c r="J814" s="5"/>
      <c r="K814" s="5"/>
    </row>
    <row r="815" spans="7:11">
      <c r="G815" s="5"/>
      <c r="I815" s="5"/>
      <c r="J815" s="5"/>
      <c r="K815" s="5"/>
    </row>
    <row r="816" spans="7:11">
      <c r="G816" s="5"/>
      <c r="I816" s="5"/>
      <c r="J816" s="5"/>
      <c r="K816" s="5"/>
    </row>
    <row r="817" spans="7:11">
      <c r="G817" s="5"/>
      <c r="I817" s="5"/>
      <c r="J817" s="5"/>
      <c r="K817" s="5"/>
    </row>
    <row r="818" spans="7:11">
      <c r="G818" s="5"/>
      <c r="I818" s="5"/>
      <c r="J818" s="5"/>
      <c r="K818" s="5"/>
    </row>
    <row r="819" spans="7:11">
      <c r="G819" s="5"/>
      <c r="I819" s="5"/>
      <c r="J819" s="5"/>
      <c r="K819" s="5"/>
    </row>
    <row r="820" spans="7:11">
      <c r="G820" s="5"/>
      <c r="I820" s="5"/>
      <c r="J820" s="5"/>
      <c r="K820" s="5"/>
    </row>
    <row r="821" spans="7:11">
      <c r="G821" s="5"/>
      <c r="I821" s="5"/>
      <c r="J821" s="5"/>
      <c r="K821" s="5"/>
    </row>
    <row r="822" spans="7:11">
      <c r="G822" s="5"/>
      <c r="I822" s="5"/>
      <c r="J822" s="5"/>
      <c r="K822" s="5"/>
    </row>
    <row r="823" spans="7:11">
      <c r="G823" s="5"/>
      <c r="I823" s="5"/>
      <c r="J823" s="5"/>
      <c r="K823" s="5"/>
    </row>
    <row r="824" spans="7:11">
      <c r="G824" s="5"/>
      <c r="I824" s="5"/>
      <c r="J824" s="5"/>
      <c r="K824" s="5"/>
    </row>
    <row r="825" spans="7:11">
      <c r="G825" s="5"/>
      <c r="I825" s="5"/>
      <c r="J825" s="5"/>
      <c r="K825" s="5"/>
    </row>
    <row r="826" spans="7:11">
      <c r="G826" s="5"/>
      <c r="I826" s="5"/>
      <c r="J826" s="5"/>
      <c r="K826" s="5"/>
    </row>
    <row r="827" spans="7:11">
      <c r="G827" s="5"/>
      <c r="I827" s="5"/>
      <c r="J827" s="5"/>
      <c r="K827" s="5"/>
    </row>
    <row r="828" spans="7:11">
      <c r="G828" s="5"/>
      <c r="I828" s="5"/>
      <c r="J828" s="5"/>
      <c r="K828" s="5"/>
    </row>
    <row r="829" spans="7:11">
      <c r="G829" s="5"/>
      <c r="I829" s="5"/>
      <c r="J829" s="5"/>
      <c r="K829" s="5"/>
    </row>
    <row r="830" spans="7:11">
      <c r="G830" s="5"/>
      <c r="I830" s="5"/>
      <c r="J830" s="5"/>
      <c r="K830" s="5"/>
    </row>
    <row r="831" spans="7:11">
      <c r="G831" s="5"/>
      <c r="I831" s="5"/>
      <c r="J831" s="5"/>
      <c r="K831" s="5"/>
    </row>
    <row r="832" spans="7:11">
      <c r="G832" s="5"/>
      <c r="I832" s="5"/>
      <c r="J832" s="5"/>
      <c r="K832" s="5"/>
    </row>
    <row r="833" spans="7:11">
      <c r="I833" s="5"/>
      <c r="J833" s="5"/>
      <c r="K833" s="5"/>
    </row>
    <row r="834" spans="7:11">
      <c r="G834" s="5"/>
      <c r="I834" s="5"/>
      <c r="J834" s="5"/>
      <c r="K834" s="5"/>
    </row>
    <row r="835" spans="7:11">
      <c r="G835" s="5"/>
      <c r="I835" s="5"/>
      <c r="J835" s="5"/>
      <c r="K835" s="5"/>
    </row>
    <row r="836" spans="7:11">
      <c r="G836" s="5"/>
      <c r="I836" s="5"/>
      <c r="J836" s="5"/>
      <c r="K836" s="5"/>
    </row>
    <row r="837" spans="7:11">
      <c r="G837" s="5"/>
      <c r="I837" s="5"/>
      <c r="J837" s="5"/>
      <c r="K837" s="5"/>
    </row>
    <row r="838" spans="7:11">
      <c r="G838" s="5"/>
      <c r="I838" s="5"/>
      <c r="J838" s="5"/>
      <c r="K838" s="5"/>
    </row>
    <row r="839" spans="7:11">
      <c r="G839" s="5"/>
      <c r="I839" s="5"/>
      <c r="J839" s="5"/>
      <c r="K839" s="5"/>
    </row>
    <row r="840" spans="7:11">
      <c r="G840" s="5"/>
      <c r="I840" s="5"/>
      <c r="J840" s="5"/>
      <c r="K840" s="5"/>
    </row>
    <row r="841" spans="7:11">
      <c r="G841" s="5"/>
      <c r="I841" s="5"/>
      <c r="J841" s="5"/>
      <c r="K841" s="5"/>
    </row>
    <row r="842" spans="7:11">
      <c r="G842" s="5"/>
      <c r="I842" s="5"/>
      <c r="J842" s="5"/>
      <c r="K842" s="5"/>
    </row>
    <row r="843" spans="7:11">
      <c r="G843" s="5"/>
      <c r="I843" s="5"/>
      <c r="J843" s="5"/>
      <c r="K843" s="5"/>
    </row>
    <row r="844" spans="7:11">
      <c r="G844" s="5"/>
      <c r="I844" s="5"/>
      <c r="J844" s="5"/>
      <c r="K844" s="5"/>
    </row>
    <row r="845" spans="7:11">
      <c r="G845" s="5"/>
      <c r="I845" s="5"/>
      <c r="J845" s="5"/>
      <c r="K845" s="5"/>
    </row>
    <row r="846" spans="7:11">
      <c r="G846" s="5"/>
      <c r="I846" s="5"/>
      <c r="J846" s="5"/>
      <c r="K846" s="5"/>
    </row>
    <row r="847" spans="7:11">
      <c r="G847" s="5"/>
      <c r="I847" s="5"/>
      <c r="J847" s="5"/>
      <c r="K847" s="5"/>
    </row>
    <row r="848" spans="7:11">
      <c r="G848" s="5"/>
      <c r="I848" s="5"/>
      <c r="J848" s="5"/>
      <c r="K848" s="5"/>
    </row>
    <row r="849" spans="7:11">
      <c r="G849" s="5"/>
      <c r="I849" s="5"/>
      <c r="J849" s="5"/>
      <c r="K849" s="5"/>
    </row>
    <row r="850" spans="7:11">
      <c r="G850" s="5"/>
      <c r="I850" s="5"/>
      <c r="J850" s="5"/>
      <c r="K850" s="5"/>
    </row>
    <row r="851" spans="7:11">
      <c r="G851" s="5"/>
      <c r="I851" s="5"/>
      <c r="J851" s="5"/>
      <c r="K851" s="5"/>
    </row>
    <row r="852" spans="7:11">
      <c r="G852" s="5"/>
      <c r="I852" s="5"/>
      <c r="J852" s="5"/>
      <c r="K852" s="5"/>
    </row>
    <row r="853" spans="7:11">
      <c r="G853" s="5"/>
      <c r="I853" s="5"/>
      <c r="J853" s="5"/>
      <c r="K853" s="5"/>
    </row>
    <row r="854" spans="7:11">
      <c r="G854" s="5"/>
      <c r="I854" s="5"/>
      <c r="J854" s="5"/>
      <c r="K854" s="5"/>
    </row>
    <row r="855" spans="7:11">
      <c r="G855" s="5"/>
      <c r="J855" s="5"/>
      <c r="K855" s="5"/>
    </row>
    <row r="856" spans="7:11">
      <c r="G856" s="5"/>
      <c r="J856" s="5"/>
      <c r="K856" s="5"/>
    </row>
    <row r="857" spans="7:11">
      <c r="G857" s="5"/>
      <c r="J857" s="5"/>
      <c r="K857" s="5"/>
    </row>
    <row r="858" spans="7:11">
      <c r="G858" s="5"/>
      <c r="J858" s="5"/>
      <c r="K858" s="5"/>
    </row>
  </sheetData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workbookViewId="0">
      <selection activeCell="A3" sqref="A3"/>
    </sheetView>
  </sheetViews>
  <sheetFormatPr defaultRowHeight="15"/>
  <cols>
    <col min="1" max="1" width="50.85546875" customWidth="1"/>
    <col min="2" max="2" width="20.42578125" style="5" customWidth="1"/>
    <col min="3" max="3" width="28.28515625" customWidth="1"/>
    <col min="4" max="4" width="25" customWidth="1"/>
    <col min="5" max="5" width="24.140625" customWidth="1"/>
    <col min="6" max="6" width="18.28515625" customWidth="1"/>
    <col min="7" max="7" width="18.7109375" customWidth="1"/>
    <col min="8" max="8" width="14.28515625" customWidth="1"/>
    <col min="9" max="9" width="14.140625" customWidth="1"/>
  </cols>
  <sheetData>
    <row r="1" spans="1:9">
      <c r="B1" s="5" t="s">
        <v>150</v>
      </c>
    </row>
    <row r="2" spans="1:9">
      <c r="A2" s="12" t="s">
        <v>11</v>
      </c>
      <c r="B2" s="13" t="s">
        <v>13</v>
      </c>
      <c r="C2" s="12" t="s">
        <v>12</v>
      </c>
      <c r="D2" s="12" t="s">
        <v>14</v>
      </c>
      <c r="E2" s="12" t="s">
        <v>15</v>
      </c>
      <c r="F2" s="16" t="s">
        <v>26</v>
      </c>
      <c r="G2" s="18" t="s">
        <v>27</v>
      </c>
      <c r="H2" s="18" t="s">
        <v>31</v>
      </c>
    </row>
    <row r="3" spans="1:9">
      <c r="A3" t="str">
        <f t="array" ref="A3">IF(ISNA(INDEX(Sheet1!$D$3:$D$883,MATCH(0,COUNTIF($A$2:A2,Sheet1!$D$3:$D$883),0))),"",INDEX(Sheet1!$D$3:$D$883,MATCH(0,COUNTIF($A$2:A2,Sheet1!$D$3:$D$883),0)))</f>
        <v>SHOFIYAH MAULIDA</v>
      </c>
      <c r="B3" s="5">
        <f>SUMIFS(Sheet1!$G$3:$G$883,Sheet1!$D$3:$D$883,$A3,Sheet1!$B$3:$B$883,"201230 PAKETPOS")</f>
        <v>0</v>
      </c>
      <c r="C3" s="5">
        <f>SUMIFS(Sheet1!$G$3:$G$883,Sheet1!$D$3:$D$883,$A3,Sheet1!$B$3:$B$883,"201240 PAKET KILAT KHUSUS")</f>
        <v>0</v>
      </c>
      <c r="D3" s="5">
        <f>SUMIFS(Sheet1!$H$3:$H$883,Sheet1!$D$3:$D$883,$A3,Sheet1!$B$3:$B$883,"*"&amp;$D$2&amp;"*")</f>
        <v>0</v>
      </c>
      <c r="E3" s="5">
        <f>SUMIFS(Sheet1!$H$3:$H$883,Sheet1!$D$3:$D$883,$A3,Sheet1!$B$3:$B$883,"201210 SURAT KILAT KHUSUS")</f>
        <v>9000</v>
      </c>
      <c r="F3" s="5">
        <f>SUMIFS(Sheet1!$H$3:$H$883,Sheet1!$D$3:$D$883,$A3,Sheet1!$B$3:$B$883,"*"&amp;$F$2&amp;"*")</f>
        <v>0</v>
      </c>
      <c r="G3" s="5">
        <f>SUMIFS(Sheet1!$H$3:$H$883,Sheet1!$D$3:$D$883,$A3,Sheet1!$B$3:$B$883,"*"&amp;$G$2&amp;"*")</f>
        <v>0</v>
      </c>
      <c r="H3" s="5">
        <f>SUMIFS(Sheet1!$H$3:$H$883,Sheet1!$D$3:$D$883,$A3,Sheet1!$B$3:$B$883,"*"&amp;$H$2&amp;"*")</f>
        <v>0</v>
      </c>
    </row>
    <row r="4" spans="1:9">
      <c r="A4" t="str">
        <f t="array" ref="A4">IF(ISNA(INDEX(Sheet1!$D$3:$D$883,MATCH(0,COUNTIF($A$2:A3,Sheet1!$D$3:$D$883),0))),"",INDEX(Sheet1!$D$3:$D$883,MATCH(0,COUNTIF($A$2:A3,Sheet1!$D$3:$D$883),0)))</f>
        <v>RUMAH UNGU MARWAH</v>
      </c>
      <c r="B4" s="5">
        <f>SUMIFS(Sheet1!$G$3:$G$883,Sheet1!$D$3:$D$883,$A4,Sheet1!$B$3:$B$883,"201230 PAKETPOS")</f>
        <v>1819802</v>
      </c>
      <c r="C4" s="5">
        <f>SUMIFS(Sheet1!$G$3:$G$883,Sheet1!$D$3:$D$883,$A4,Sheet1!$B$3:$B$883,"201240 PAKET KILAT KHUSUS")</f>
        <v>31683</v>
      </c>
      <c r="D4" s="5">
        <f>SUMIFS(Sheet1!$H$3:$H$883,Sheet1!$D$3:$D$883,$A4,Sheet1!$B$3:$B$883,"*"&amp;$D$2&amp;"*")</f>
        <v>0</v>
      </c>
      <c r="E4" s="5">
        <f>SUMIFS(Sheet1!$H$3:$H$883,Sheet1!$D$3:$D$883,$A4,Sheet1!$B$3:$B$883,"201210 SURAT KILAT KHUSUS")</f>
        <v>0</v>
      </c>
      <c r="F4" s="5">
        <f>SUMIFS(Sheet1!$H$3:$H$883,Sheet1!$D$3:$D$883,$A4,Sheet1!$B$3:$B$883,"*"&amp;$F$2&amp;"*")</f>
        <v>0</v>
      </c>
      <c r="G4" s="5">
        <f>SUMIFS(Sheet1!$H$3:$H$883,Sheet1!$D$3:$D$883,$A4,Sheet1!$B$3:$B$883,"*"&amp;$G$2&amp;"*")</f>
        <v>0</v>
      </c>
      <c r="H4" s="5">
        <f>SUMIFS(Sheet1!$H$3:$H$883,Sheet1!$D$3:$D$883,$A4,Sheet1!$B$3:$B$883,"*"&amp;$H$2&amp;"*")</f>
        <v>0</v>
      </c>
    </row>
    <row r="5" spans="1:9">
      <c r="A5" t="str">
        <f t="array" ref="A5">IF(ISNA(INDEX(Sheet1!$D$3:$D$883,MATCH(0,COUNTIF($A$2:A4,Sheet1!$D$3:$D$883),0))),"",INDEX(Sheet1!$D$3:$D$883,MATCH(0,COUNTIF($A$2:A4,Sheet1!$D$3:$D$883),0)))</f>
        <v>KAINABAYA</v>
      </c>
      <c r="B5" s="5">
        <f>SUMIFS(Sheet1!$G$3:$G$883,Sheet1!$D$3:$D$883,$A5,Sheet1!$B$3:$B$883,"201230 PAKETPOS")</f>
        <v>248021</v>
      </c>
      <c r="C5" s="5">
        <f>SUMIFS(Sheet1!$G$3:$G$883,Sheet1!$D$3:$D$883,$A5,Sheet1!$B$3:$B$883,"201240 PAKET KILAT KHUSUS")</f>
        <v>51981</v>
      </c>
      <c r="D5" s="5">
        <f>SUMIFS(Sheet1!$H$3:$H$883,Sheet1!$D$3:$D$883,$A5,Sheet1!$B$3:$B$883,"*"&amp;$D$2&amp;"*")</f>
        <v>0</v>
      </c>
      <c r="E5" s="5">
        <f>SUMIFS(Sheet1!$H$3:$H$883,Sheet1!$D$3:$D$883,$A5,Sheet1!$B$3:$B$883,"201210 SURAT KILAT KHUSUS")</f>
        <v>0</v>
      </c>
      <c r="F5" s="5">
        <f>SUMIFS(Sheet1!$H$3:$H$883,Sheet1!$D$3:$D$883,$A5,Sheet1!$B$3:$B$883,"*"&amp;$F$2&amp;"*")</f>
        <v>0</v>
      </c>
      <c r="G5" s="5">
        <f>SUMIFS(Sheet1!$H$3:$H$883,Sheet1!$D$3:$D$883,$A5,Sheet1!$B$3:$B$883,"*"&amp;$G$2&amp;"*")</f>
        <v>0</v>
      </c>
      <c r="H5" s="5">
        <f>SUMIFS(Sheet1!$H$3:$H$883,Sheet1!$D$3:$D$883,$A5,Sheet1!$B$3:$B$883,"*"&amp;$H$2&amp;"*")</f>
        <v>0</v>
      </c>
    </row>
    <row r="6" spans="1:9">
      <c r="A6" t="str">
        <f t="array" ref="A6">IF(ISNA(INDEX(Sheet1!$D$3:$D$883,MATCH(0,COUNTIF($A$2:A5,Sheet1!$D$3:$D$883),0))),"",INDEX(Sheet1!$D$3:$D$883,MATCH(0,COUNTIF($A$2:A5,Sheet1!$D$3:$D$883),0)))</f>
        <v>ANAK SHOLIH</v>
      </c>
      <c r="B6" s="5">
        <f>SUMIFS(Sheet1!$G$3:$G$883,Sheet1!$D$3:$D$883,$A6,Sheet1!$B$3:$B$883,"201230 PAKETPOS")</f>
        <v>316831</v>
      </c>
      <c r="C6" s="5">
        <f>SUMIFS(Sheet1!$G$3:$G$883,Sheet1!$D$3:$D$883,$A6,Sheet1!$B$3:$B$883,"201240 PAKET KILAT KHUSUS")</f>
        <v>167822</v>
      </c>
      <c r="D6" s="5">
        <f>SUMIFS(Sheet1!$H$3:$H$883,Sheet1!$D$3:$D$883,$A6,Sheet1!$B$3:$B$883,"*"&amp;$D$2&amp;"*")</f>
        <v>0</v>
      </c>
      <c r="E6" s="5">
        <f>SUMIFS(Sheet1!$H$3:$H$883,Sheet1!$D$3:$D$883,$A6,Sheet1!$B$3:$B$883,"201210 SURAT KILAT KHUSUS")</f>
        <v>0</v>
      </c>
      <c r="F6" s="5">
        <f>SUMIFS(Sheet1!$H$3:$H$883,Sheet1!$D$3:$D$883,$A6,Sheet1!$B$3:$B$883,"*"&amp;$F$2&amp;"*")</f>
        <v>0</v>
      </c>
      <c r="G6" s="5">
        <f>SUMIFS(Sheet1!$H$3:$H$883,Sheet1!$D$3:$D$883,$A6,Sheet1!$B$3:$B$883,"*"&amp;$G$2&amp;"*")</f>
        <v>0</v>
      </c>
      <c r="H6" s="5">
        <f>SUMIFS(Sheet1!$H$3:$H$883,Sheet1!$D$3:$D$883,$A6,Sheet1!$B$3:$B$883,"*"&amp;$H$2&amp;"*")</f>
        <v>0</v>
      </c>
    </row>
    <row r="7" spans="1:9">
      <c r="A7" t="str">
        <f t="array" ref="A7">IF(ISNA(INDEX(Sheet1!$D$3:$D$883,MATCH(0,COUNTIF($A$2:A6,Sheet1!$D$3:$D$883),0))),"",INDEX(Sheet1!$D$3:$D$883,MATCH(0,COUNTIF($A$2:A6,Sheet1!$D$3:$D$883),0)))</f>
        <v>BATIK FAFA</v>
      </c>
      <c r="B7" s="5">
        <f>SUMIFS(Sheet1!$G$3:$G$883,Sheet1!$D$3:$D$883,$A7,Sheet1!$B$3:$B$883,"201230 PAKETPOS")</f>
        <v>245544</v>
      </c>
      <c r="C7" s="5">
        <f>SUMIFS(Sheet1!$G$3:$G$883,Sheet1!$D$3:$D$883,$A7,Sheet1!$B$3:$B$883,"201240 PAKET KILAT KHUSUS")</f>
        <v>229208</v>
      </c>
      <c r="D7" s="5">
        <f>SUMIFS(Sheet1!$H$3:$H$883,Sheet1!$D$3:$D$883,$A7,Sheet1!$B$3:$B$883,"*"&amp;$D$2&amp;"*")</f>
        <v>0</v>
      </c>
      <c r="E7" s="5">
        <f>SUMIFS(Sheet1!$H$3:$H$883,Sheet1!$D$3:$D$883,$A7,Sheet1!$B$3:$B$883,"201210 SURAT KILAT KHUSUS")</f>
        <v>0</v>
      </c>
      <c r="F7" s="5">
        <f>SUMIFS(Sheet1!$H$3:$H$883,Sheet1!$D$3:$D$883,$A7,Sheet1!$B$3:$B$883,"*"&amp;$F$2&amp;"*")</f>
        <v>0</v>
      </c>
      <c r="G7" s="5">
        <f>SUMIFS(Sheet1!$H$3:$H$883,Sheet1!$D$3:$D$883,$A7,Sheet1!$B$3:$B$883,"*"&amp;$G$2&amp;"*")</f>
        <v>0</v>
      </c>
      <c r="H7" s="5">
        <f>SUMIFS(Sheet1!$H$3:$H$883,Sheet1!$D$3:$D$883,$A7,Sheet1!$B$3:$B$883,"*"&amp;$H$2&amp;"*")</f>
        <v>0</v>
      </c>
    </row>
    <row r="8" spans="1:9">
      <c r="A8">
        <f>COUNTIFS($A$2:A7,Sheet1!$D$3:$D$883,Sheet1!$E$2:E7,"DESI WULANDARI")</f>
        <v>0</v>
      </c>
      <c r="B8" s="5">
        <f>SUMIFS(Sheet1!$G$3:$G$883,Sheet1!$D$3:$D$883,$A8,Sheet1!$B$3:$B$883,"201230 PAKETPOS")</f>
        <v>0</v>
      </c>
      <c r="C8" s="5">
        <f>SUMIFS(Sheet1!$G$3:$G$883,Sheet1!$D$3:$D$883,$A8,Sheet1!$B$3:$B$883,"201240 PAKET KILAT KHUSUS")</f>
        <v>0</v>
      </c>
      <c r="D8" s="5">
        <f>SUMIFS(Sheet1!$H$3:$H$883,Sheet1!$D$3:$D$883,$A8,Sheet1!$B$3:$B$883,"*"&amp;$D$2&amp;"*")</f>
        <v>0</v>
      </c>
      <c r="E8" s="5">
        <f>SUMIFS(Sheet1!$H$3:$H$883,Sheet1!$D$3:$D$883,$A8,Sheet1!$B$3:$B$883,"201210 SURAT KILAT KHUSUS")</f>
        <v>0</v>
      </c>
      <c r="F8" s="5">
        <f>SUMIFS(Sheet1!$H$3:$H$883,Sheet1!$D$3:$D$883,$A8,Sheet1!$B$3:$B$883,"*"&amp;$F$2&amp;"*")</f>
        <v>0</v>
      </c>
      <c r="G8" s="5">
        <f>SUMIFS(Sheet1!$H$3:$H$883,Sheet1!$D$3:$D$883,$A8,Sheet1!$B$3:$B$883,"*"&amp;$G$2&amp;"*")</f>
        <v>0</v>
      </c>
      <c r="H8" s="5">
        <f>SUMIFS(Sheet1!$H$3:$H$883,Sheet1!$D$3:$D$883,$A8,Sheet1!$B$3:$B$883,"*"&amp;$H$2&amp;"*")</f>
        <v>0</v>
      </c>
    </row>
    <row r="9" spans="1:9">
      <c r="A9" t="str">
        <f t="array" ref="A9">IF(ISNA(INDEX(Sheet1!$D$3:$D$883,MATCH(0,COUNTIF($A$2:A8,Sheet1!$D$3:$D$883),0))),"",INDEX(Sheet1!$D$3:$D$883,MATCH(0,COUNTIF($A$2:A8,Sheet1!$D$3:$D$883),0)))</f>
        <v>TRIYONO</v>
      </c>
      <c r="B9" s="5">
        <f>SUMIFS(Sheet1!$G$3:$G$883,Sheet1!$D$3:$D$883,$A9,Sheet1!$B$3:$B$883,"201230 PAKETPOS")</f>
        <v>0</v>
      </c>
      <c r="C9" s="5">
        <f>SUMIFS(Sheet1!$G$3:$G$883,Sheet1!$D$3:$D$883,$A9,Sheet1!$B$3:$B$883,"201240 PAKET KILAT KHUSUS")</f>
        <v>8911</v>
      </c>
      <c r="D9" s="5">
        <f>SUMIFS(Sheet1!$H$3:$H$883,Sheet1!$D$3:$D$883,$A9,Sheet1!$B$3:$B$883,"*"&amp;$D$2&amp;"*")</f>
        <v>0</v>
      </c>
      <c r="E9" s="5">
        <f>SUMIFS(Sheet1!$H$3:$H$883,Sheet1!$D$3:$D$883,$A9,Sheet1!$B$3:$B$883,"201210 SURAT KILAT KHUSUS")</f>
        <v>0</v>
      </c>
      <c r="F9" s="5">
        <f>SUMIFS(Sheet1!$H$3:$H$883,Sheet1!$D$3:$D$883,$A9,Sheet1!$B$3:$B$883,"*"&amp;$F$2&amp;"*")</f>
        <v>0</v>
      </c>
      <c r="G9" s="5">
        <f>SUMIFS(Sheet1!$H$3:$H$883,Sheet1!$D$3:$D$883,$A9,Sheet1!$B$3:$B$883,"*"&amp;$G$2&amp;"*")</f>
        <v>0</v>
      </c>
      <c r="H9" s="5">
        <f>SUMIFS(Sheet1!$H$3:$H$883,Sheet1!$D$3:$D$883,$A9,Sheet1!$B$3:$B$883,"*"&amp;$H$2&amp;"*")</f>
        <v>0</v>
      </c>
      <c r="I9" s="19">
        <f>SUM(B9:H9)</f>
        <v>8911</v>
      </c>
    </row>
    <row r="10" spans="1:9">
      <c r="A10" t="str">
        <f t="array" ref="A10">IF(ISNA(INDEX(Sheet1!$D$3:$D$883,MATCH(0,COUNTIF($A$2:A9,Sheet1!$D$3:$D$883),0))),"",INDEX(Sheet1!$D$3:$D$883,MATCH(0,COUNTIF($A$2:A9,Sheet1!$D$3:$D$883),0)))</f>
        <v>HIJABSYARIKU SHAFIYYAH</v>
      </c>
      <c r="B10" s="5">
        <f>SUMIFS(Sheet1!$G$3:$G$883,Sheet1!$D$3:$D$883,$A10,Sheet1!$B$3:$B$883,"201230 PAKETPOS")</f>
        <v>482674</v>
      </c>
      <c r="C10" s="5">
        <f>SUMIFS(Sheet1!$G$3:$G$883,Sheet1!$D$3:$D$883,$A10,Sheet1!$B$3:$B$883,"201240 PAKET KILAT KHUSUS")</f>
        <v>1870797</v>
      </c>
      <c r="D10" s="5">
        <f>SUMIFS(Sheet1!$H$3:$H$883,Sheet1!$D$3:$D$883,$A10,Sheet1!$B$3:$B$883,"*"&amp;$D$2&amp;"*")</f>
        <v>0</v>
      </c>
      <c r="E10" s="5">
        <f>SUMIFS(Sheet1!$H$3:$H$883,Sheet1!$D$3:$D$883,$A10,Sheet1!$B$3:$B$883,"201210 SURAT KILAT KHUSUS")</f>
        <v>0</v>
      </c>
      <c r="F10" s="5">
        <f>SUMIFS(Sheet1!$H$3:$H$883,Sheet1!$D$3:$D$883,$A10,Sheet1!$B$3:$B$883,"*"&amp;$F$2&amp;"*")</f>
        <v>0</v>
      </c>
      <c r="G10" s="5">
        <f>SUMIFS(Sheet1!$H$3:$H$883,Sheet1!$D$3:$D$883,$A10,Sheet1!$B$3:$B$883,"*"&amp;$G$2&amp;"*")</f>
        <v>0</v>
      </c>
      <c r="H10" s="5">
        <f>SUMIFS(Sheet1!$H$3:$H$883,Sheet1!$D$3:$D$883,$A10,Sheet1!$B$3:$B$883,"*"&amp;$H$2&amp;"*")</f>
        <v>0</v>
      </c>
    </row>
    <row r="11" spans="1:9">
      <c r="A11" t="str">
        <f t="array" ref="A11">IF(ISNA(INDEX(Sheet1!$D$3:$D$883,MATCH(0,COUNTIF($A$2:A10,Sheet1!$D$3:$D$883),0))),"",INDEX(Sheet1!$D$3:$D$883,MATCH(0,COUNTIF($A$2:A10,Sheet1!$D$3:$D$883),0)))</f>
        <v>KAJIAN ISLAMI</v>
      </c>
      <c r="B11" s="5">
        <f>SUMIFS(Sheet1!$G$3:$G$883,Sheet1!$D$3:$D$883,$A11,Sheet1!$B$3:$B$883,"201230 PAKETPOS")</f>
        <v>0</v>
      </c>
      <c r="C11" s="5">
        <f>SUMIFS(Sheet1!$G$3:$G$883,Sheet1!$D$3:$D$883,$A11,Sheet1!$B$3:$B$883,"201240 PAKET KILAT KHUSUS")</f>
        <v>875739</v>
      </c>
      <c r="D11" s="5">
        <f>SUMIFS(Sheet1!$H$3:$H$883,Sheet1!$D$3:$D$883,$A11,Sheet1!$B$3:$B$883,"*"&amp;$D$2&amp;"*")</f>
        <v>0</v>
      </c>
      <c r="E11" s="5">
        <f>SUMIFS(Sheet1!$H$3:$H$883,Sheet1!$D$3:$D$883,$A11,Sheet1!$B$3:$B$883,"201210 SURAT KILAT KHUSUS")</f>
        <v>0</v>
      </c>
      <c r="F11" s="5">
        <f>SUMIFS(Sheet1!$H$3:$H$883,Sheet1!$D$3:$D$883,$A11,Sheet1!$B$3:$B$883,"*"&amp;$F$2&amp;"*")</f>
        <v>0</v>
      </c>
      <c r="G11" s="5">
        <f>SUMIFS(Sheet1!$H$3:$H$883,Sheet1!$D$3:$D$883,$A11,Sheet1!$B$3:$B$883,"*"&amp;$G$2&amp;"*")</f>
        <v>0</v>
      </c>
      <c r="H11" s="5">
        <f>SUMIFS(Sheet1!$H$3:$H$883,Sheet1!$D$3:$D$883,$A11,Sheet1!$B$3:$B$883,"*"&amp;$H$2&amp;"*")</f>
        <v>0</v>
      </c>
    </row>
    <row r="12" spans="1:9">
      <c r="A12" t="str">
        <f t="array" ref="A12">IF(ISNA(INDEX(Sheet1!$D$3:$D$883,MATCH(0,COUNTIF($A$2:A11,Sheet1!$D$3:$D$883),0))),"",INDEX(Sheet1!$D$3:$D$883,MATCH(0,COUNTIF($A$2:A11,Sheet1!$D$3:$D$883),0)))</f>
        <v>YASMIN SHOFY</v>
      </c>
      <c r="B12" s="5">
        <f>SUMIFS(Sheet1!$G$3:$G$883,Sheet1!$D$3:$D$883,$A12,Sheet1!$B$3:$B$883,"201230 PAKETPOS")</f>
        <v>75248</v>
      </c>
      <c r="C12" s="5">
        <f>SUMIFS(Sheet1!$G$3:$G$883,Sheet1!$D$3:$D$883,$A12,Sheet1!$B$3:$B$883,"201240 PAKET KILAT KHUSUS")</f>
        <v>184158</v>
      </c>
      <c r="D12" s="5">
        <f>SUMIFS(Sheet1!$H$3:$H$883,Sheet1!$D$3:$D$883,$A12,Sheet1!$B$3:$B$883,"*"&amp;$D$2&amp;"*")</f>
        <v>0</v>
      </c>
      <c r="E12" s="5">
        <f>SUMIFS(Sheet1!$H$3:$H$883,Sheet1!$D$3:$D$883,$A12,Sheet1!$B$3:$B$883,"201210 SURAT KILAT KHUSUS")</f>
        <v>0</v>
      </c>
      <c r="F12" s="5">
        <f>SUMIFS(Sheet1!$H$3:$H$883,Sheet1!$D$3:$D$883,$A12,Sheet1!$B$3:$B$883,"*"&amp;$F$2&amp;"*")</f>
        <v>0</v>
      </c>
      <c r="G12" s="5">
        <f>SUMIFS(Sheet1!$H$3:$H$883,Sheet1!$D$3:$D$883,$A12,Sheet1!$B$3:$B$883,"*"&amp;$G$2&amp;"*")</f>
        <v>0</v>
      </c>
      <c r="H12" s="5">
        <f>SUMIFS(Sheet1!$H$3:$H$883,Sheet1!$D$3:$D$883,$A12,Sheet1!$B$3:$B$883,"*"&amp;$H$2&amp;"*")</f>
        <v>0</v>
      </c>
    </row>
    <row r="13" spans="1:9">
      <c r="A13" t="str">
        <f t="array" ref="A13">IF(ISNA(INDEX(Sheet1!$D$3:$D$883,MATCH(0,COUNTIF($A$2:A12,Sheet1!$D$3:$D$883),0))),"",INDEX(Sheet1!$D$3:$D$883,MATCH(0,COUNTIF($A$2:A12,Sheet1!$D$3:$D$883),0)))</f>
        <v>AISHAOLSHOP</v>
      </c>
      <c r="B13" s="5">
        <f>SUMIFS(Sheet1!$G$3:$G$883,Sheet1!$D$3:$D$883,$A13,Sheet1!$B$3:$B$883,"201230 PAKETPOS")</f>
        <v>113861</v>
      </c>
      <c r="C13" s="5">
        <f>SUMIFS(Sheet1!$G$3:$G$883,Sheet1!$D$3:$D$883,$A13,Sheet1!$B$3:$B$883,"201240 PAKET KILAT KHUSUS")</f>
        <v>122772</v>
      </c>
      <c r="D13" s="5">
        <f>SUMIFS(Sheet1!$H$3:$H$883,Sheet1!$D$3:$D$883,$A13,Sheet1!$B$3:$B$883,"*"&amp;$D$2&amp;"*")</f>
        <v>0</v>
      </c>
      <c r="E13" s="5">
        <f>SUMIFS(Sheet1!$H$3:$H$883,Sheet1!$D$3:$D$883,$A13,Sheet1!$B$3:$B$883,"201210 SURAT KILAT KHUSUS")</f>
        <v>0</v>
      </c>
      <c r="F13" s="5">
        <f>SUMIFS(Sheet1!$H$3:$H$883,Sheet1!$D$3:$D$883,$A13,Sheet1!$B$3:$B$883,"*"&amp;$F$2&amp;"*")</f>
        <v>0</v>
      </c>
      <c r="G13" s="5">
        <f>SUMIFS(Sheet1!$H$3:$H$883,Sheet1!$D$3:$D$883,$A13,Sheet1!$B$3:$B$883,"*"&amp;$G$2&amp;"*")</f>
        <v>0</v>
      </c>
      <c r="H13" s="5">
        <f>SUMIFS(Sheet1!$H$3:$H$883,Sheet1!$D$3:$D$883,$A13,Sheet1!$B$3:$B$883,"*"&amp;$H$2&amp;"*")</f>
        <v>0</v>
      </c>
    </row>
    <row r="14" spans="1:9">
      <c r="A14" t="str">
        <f t="array" ref="A14">IF(ISNA(INDEX(Sheet1!$D$3:$D$883,MATCH(0,COUNTIF($A$2:A13,Sheet1!$D$3:$D$883),0))),"",INDEX(Sheet1!$D$3:$D$883,MATCH(0,COUNTIF($A$2:A13,Sheet1!$D$3:$D$883),0)))</f>
        <v>SHL HIJAB</v>
      </c>
      <c r="B14" s="5">
        <f>SUMIFS(Sheet1!$G$3:$G$883,Sheet1!$D$3:$D$883,$A14,Sheet1!$B$3:$B$883,"201230 PAKETPOS")</f>
        <v>0</v>
      </c>
      <c r="C14" s="5">
        <f>SUMIFS(Sheet1!$G$3:$G$883,Sheet1!$D$3:$D$883,$A14,Sheet1!$B$3:$B$883,"201240 PAKET KILAT KHUSUS")</f>
        <v>37624</v>
      </c>
      <c r="D14" s="5">
        <f>SUMIFS(Sheet1!$H$3:$H$883,Sheet1!$D$3:$D$883,$A14,Sheet1!$B$3:$B$883,"*"&amp;$D$2&amp;"*")</f>
        <v>0</v>
      </c>
      <c r="E14" s="5">
        <f>SUMIFS(Sheet1!$H$3:$H$883,Sheet1!$D$3:$D$883,$A14,Sheet1!$B$3:$B$883,"201210 SURAT KILAT KHUSUS")</f>
        <v>0</v>
      </c>
      <c r="F14" s="5">
        <f>SUMIFS(Sheet1!$H$3:$H$883,Sheet1!$D$3:$D$883,$A14,Sheet1!$B$3:$B$883,"*"&amp;$F$2&amp;"*")</f>
        <v>0</v>
      </c>
      <c r="G14" s="5">
        <f>SUMIFS(Sheet1!$H$3:$H$883,Sheet1!$D$3:$D$883,$A14,Sheet1!$B$3:$B$883,"*"&amp;$G$2&amp;"*")</f>
        <v>0</v>
      </c>
      <c r="H14" s="5">
        <f>SUMIFS(Sheet1!$H$3:$H$883,Sheet1!$D$3:$D$883,$A14,Sheet1!$B$3:$B$883,"*"&amp;$H$2&amp;"*")</f>
        <v>0</v>
      </c>
    </row>
    <row r="15" spans="1:9">
      <c r="A15" t="str">
        <f t="array" ref="A15">IF(ISNA(INDEX(Sheet1!$D$3:$D$883,MATCH(0,COUNTIF($A$2:A14,Sheet1!$D$3:$D$883),0))),"",INDEX(Sheet1!$D$3:$D$883,MATCH(0,COUNTIF($A$2:A14,Sheet1!$D$3:$D$883),0)))</f>
        <v>RIFA AISHA</v>
      </c>
      <c r="B15" s="5">
        <f>SUMIFS(Sheet1!$G$3:$G$883,Sheet1!$D$3:$D$883,$A15,Sheet1!$B$3:$B$883,"201230 PAKETPOS")</f>
        <v>0</v>
      </c>
      <c r="C15" s="5">
        <f>SUMIFS(Sheet1!$G$3:$G$883,Sheet1!$D$3:$D$883,$A15,Sheet1!$B$3:$B$883,"201240 PAKET KILAT KHUSUS")</f>
        <v>42575</v>
      </c>
      <c r="D15" s="5">
        <f>SUMIFS(Sheet1!$H$3:$H$883,Sheet1!$D$3:$D$883,$A15,Sheet1!$B$3:$B$883,"*"&amp;$D$2&amp;"*")</f>
        <v>0</v>
      </c>
      <c r="E15" s="5">
        <f>SUMIFS(Sheet1!$H$3:$H$883,Sheet1!$D$3:$D$883,$A15,Sheet1!$B$3:$B$883,"201210 SURAT KILAT KHUSUS")</f>
        <v>0</v>
      </c>
      <c r="F15" s="5">
        <f>SUMIFS(Sheet1!$H$3:$H$883,Sheet1!$D$3:$D$883,$A15,Sheet1!$B$3:$B$883,"*"&amp;$F$2&amp;"*")</f>
        <v>0</v>
      </c>
      <c r="G15" s="5">
        <f>SUMIFS(Sheet1!$H$3:$H$883,Sheet1!$D$3:$D$883,$A15,Sheet1!$B$3:$B$883,"*"&amp;$G$2&amp;"*")</f>
        <v>0</v>
      </c>
      <c r="H15" s="5">
        <f>SUMIFS(Sheet1!$H$3:$H$883,Sheet1!$D$3:$D$883,$A15,Sheet1!$B$3:$B$883,"*"&amp;$H$2&amp;"*")</f>
        <v>0</v>
      </c>
    </row>
    <row r="16" spans="1:9">
      <c r="A16" t="str">
        <f t="array" ref="A16">IF(ISNA(INDEX(Sheet1!$D$3:$D$883,MATCH(0,COUNTIF($A$2:A15,Sheet1!$D$3:$D$883),0))),"",INDEX(Sheet1!$D$3:$D$883,MATCH(0,COUNTIF($A$2:A15,Sheet1!$D$3:$D$883),0)))</f>
        <v>KAKAK</v>
      </c>
      <c r="B16" s="5">
        <f>SUMIFS(Sheet1!$G$3:$G$883,Sheet1!$D$3:$D$883,$A16,Sheet1!$B$3:$B$883,"201230 PAKETPOS")</f>
        <v>0</v>
      </c>
      <c r="C16" s="5">
        <f>SUMIFS(Sheet1!$G$3:$G$883,Sheet1!$D$3:$D$883,$A16,Sheet1!$B$3:$B$883,"201240 PAKET KILAT KHUSUS")</f>
        <v>10891</v>
      </c>
      <c r="D16" s="5">
        <f>SUMIFS(Sheet1!$H$3:$H$883,Sheet1!$D$3:$D$883,$A16,Sheet1!$B$3:$B$883,"*"&amp;$D$2&amp;"*")</f>
        <v>0</v>
      </c>
      <c r="E16" s="5">
        <f>SUMIFS(Sheet1!$H$3:$H$883,Sheet1!$D$3:$D$883,$A16,Sheet1!$B$3:$B$883,"201210 SURAT KILAT KHUSUS")</f>
        <v>0</v>
      </c>
      <c r="F16" s="5">
        <f>SUMIFS(Sheet1!$H$3:$H$883,Sheet1!$D$3:$D$883,$A16,Sheet1!$B$3:$B$883,"*"&amp;$F$2&amp;"*")</f>
        <v>0</v>
      </c>
      <c r="G16" s="5">
        <f>SUMIFS(Sheet1!$H$3:$H$883,Sheet1!$D$3:$D$883,$A16,Sheet1!$B$3:$B$883,"*"&amp;$G$2&amp;"*")</f>
        <v>0</v>
      </c>
      <c r="H16" s="5">
        <f>SUMIFS(Sheet1!$H$3:$H$883,Sheet1!$D$3:$D$883,$A16,Sheet1!$B$3:$B$883,"*"&amp;$H$2&amp;"*")</f>
        <v>0</v>
      </c>
    </row>
    <row r="17" spans="1:8">
      <c r="A17" t="str">
        <f t="array" ref="A17">IF(ISNA(INDEX(Sheet1!$D$3:$D$883,MATCH(0,COUNTIF($A$2:A16,Sheet1!$D$3:$D$883),0))),"",INDEX(Sheet1!$D$3:$D$883,MATCH(0,COUNTIF($A$2:A16,Sheet1!$D$3:$D$883),0)))</f>
        <v>TKIT AL AUSATH</v>
      </c>
      <c r="B17" s="5">
        <f>SUMIFS(Sheet1!$G$3:$G$883,Sheet1!$D$3:$D$883,$A17,Sheet1!$B$3:$B$883,"201230 PAKETPOS")</f>
        <v>0</v>
      </c>
      <c r="C17" s="5">
        <f>SUMIFS(Sheet1!$G$3:$G$883,Sheet1!$D$3:$D$883,$A17,Sheet1!$B$3:$B$883,"201240 PAKET KILAT KHUSUS")</f>
        <v>0</v>
      </c>
      <c r="D17" s="5">
        <f>SUMIFS(Sheet1!$H$3:$H$883,Sheet1!$D$3:$D$883,$A17,Sheet1!$B$3:$B$883,"*"&amp;$D$2&amp;"*")</f>
        <v>0</v>
      </c>
      <c r="E17" s="5">
        <f>SUMIFS(Sheet1!$H$3:$H$883,Sheet1!$D$3:$D$883,$A17,Sheet1!$B$3:$B$883,"201210 SURAT KILAT KHUSUS")</f>
        <v>292000</v>
      </c>
      <c r="F17" s="5">
        <f>SUMIFS(Sheet1!$H$3:$H$883,Sheet1!$D$3:$D$883,$A17,Sheet1!$B$3:$B$883,"*"&amp;$F$2&amp;"*")</f>
        <v>0</v>
      </c>
      <c r="G17" s="5">
        <f>SUMIFS(Sheet1!$H$3:$H$883,Sheet1!$D$3:$D$883,$A17,Sheet1!$B$3:$B$883,"*"&amp;$G$2&amp;"*")</f>
        <v>0</v>
      </c>
      <c r="H17" s="5">
        <f>SUMIFS(Sheet1!$H$3:$H$883,Sheet1!$D$3:$D$883,$A17,Sheet1!$B$3:$B$883,"*"&amp;$H$2&amp;"*")</f>
        <v>0</v>
      </c>
    </row>
    <row r="18" spans="1:8">
      <c r="A18" t="str">
        <f t="array" ref="A18">IF(ISNA(INDEX(Sheet1!$D$3:$D$883,MATCH(0,COUNTIF($A$2:A17,Sheet1!$D$3:$D$883),0))),"",INDEX(Sheet1!$D$3:$D$883,MATCH(0,COUNTIF($A$2:A17,Sheet1!$D$3:$D$883),0)))</f>
        <v>QONITAH FIDA M</v>
      </c>
      <c r="B18" s="5">
        <f>SUMIFS(Sheet1!$G$3:$G$883,Sheet1!$D$3:$D$883,$A18,Sheet1!$B$3:$B$883,"201230 PAKETPOS")</f>
        <v>17822</v>
      </c>
      <c r="C18" s="5">
        <f>SUMIFS(Sheet1!$G$3:$G$883,Sheet1!$D$3:$D$883,$A18,Sheet1!$B$3:$B$883,"201240 PAKET KILAT KHUSUS")</f>
        <v>0</v>
      </c>
      <c r="D18" s="5">
        <f>SUMIFS(Sheet1!$H$3:$H$883,Sheet1!$D$3:$D$883,$A18,Sheet1!$B$3:$B$883,"*"&amp;$D$2&amp;"*")</f>
        <v>0</v>
      </c>
      <c r="E18" s="5">
        <f>SUMIFS(Sheet1!$H$3:$H$883,Sheet1!$D$3:$D$883,$A18,Sheet1!$B$3:$B$883,"201210 SURAT KILAT KHUSUS")</f>
        <v>0</v>
      </c>
      <c r="F18" s="5">
        <f>SUMIFS(Sheet1!$H$3:$H$883,Sheet1!$D$3:$D$883,$A18,Sheet1!$B$3:$B$883,"*"&amp;$F$2&amp;"*")</f>
        <v>0</v>
      </c>
      <c r="G18" s="5">
        <f>SUMIFS(Sheet1!$H$3:$H$883,Sheet1!$D$3:$D$883,$A18,Sheet1!$B$3:$B$883,"*"&amp;$G$2&amp;"*")</f>
        <v>0</v>
      </c>
      <c r="H18" s="5">
        <f>SUMIFS(Sheet1!$H$3:$H$883,Sheet1!$D$3:$D$883,$A18,Sheet1!$B$3:$B$883,"*"&amp;$H$2&amp;"*")</f>
        <v>0</v>
      </c>
    </row>
    <row r="19" spans="1:8">
      <c r="A19" t="str">
        <f t="array" ref="A19">IF(ISNA(INDEX(Sheet1!$D$3:$D$883,MATCH(0,COUNTIF($A$2:A18,Sheet1!$D$3:$D$883),0))),"",INDEX(Sheet1!$D$3:$D$883,MATCH(0,COUNTIF($A$2:A18,Sheet1!$D$3:$D$883),0)))</f>
        <v>UMMU UMAIR AISY</v>
      </c>
      <c r="B19" s="5">
        <f>SUMIFS(Sheet1!$G$3:$G$883,Sheet1!$D$3:$D$883,$A19,Sheet1!$B$3:$B$883,"201230 PAKETPOS")</f>
        <v>20297</v>
      </c>
      <c r="C19" s="5">
        <f>SUMIFS(Sheet1!$G$3:$G$883,Sheet1!$D$3:$D$883,$A19,Sheet1!$B$3:$B$883,"201240 PAKET KILAT KHUSUS")</f>
        <v>0</v>
      </c>
      <c r="D19" s="5">
        <f>SUMIFS(Sheet1!$H$3:$H$883,Sheet1!$D$3:$D$883,$A19,Sheet1!$B$3:$B$883,"*"&amp;$D$2&amp;"*")</f>
        <v>0</v>
      </c>
      <c r="E19" s="5">
        <f>SUMIFS(Sheet1!$H$3:$H$883,Sheet1!$D$3:$D$883,$A19,Sheet1!$B$3:$B$883,"201210 SURAT KILAT KHUSUS")</f>
        <v>0</v>
      </c>
      <c r="F19" s="5">
        <f>SUMIFS(Sheet1!$H$3:$H$883,Sheet1!$D$3:$D$883,$A19,Sheet1!$B$3:$B$883,"*"&amp;$F$2&amp;"*")</f>
        <v>0</v>
      </c>
      <c r="G19" s="5">
        <f>SUMIFS(Sheet1!$H$3:$H$883,Sheet1!$D$3:$D$883,$A19,Sheet1!$B$3:$B$883,"*"&amp;$G$2&amp;"*")</f>
        <v>0</v>
      </c>
      <c r="H19" s="5">
        <f>SUMIFS(Sheet1!$H$3:$H$883,Sheet1!$D$3:$D$883,$A19,Sheet1!$B$3:$B$883,"*"&amp;$H$2&amp;"*")</f>
        <v>0</v>
      </c>
    </row>
    <row r="20" spans="1:8">
      <c r="A20" t="str">
        <f t="array" ref="A20">IF(ISNA(INDEX(Sheet1!$D$3:$D$883,MATCH(0,COUNTIF($A$2:A19,Sheet1!$D$3:$D$883),0))),"",INDEX(Sheet1!$D$3:$D$883,MATCH(0,COUNTIF($A$2:A19,Sheet1!$D$3:$D$883),0)))</f>
        <v>NIQABYSHOP</v>
      </c>
      <c r="B20" s="5">
        <f>SUMIFS(Sheet1!$G$3:$G$883,Sheet1!$D$3:$D$883,$A20,Sheet1!$B$3:$B$883,"201230 PAKETPOS")</f>
        <v>0</v>
      </c>
      <c r="C20" s="5">
        <f>SUMIFS(Sheet1!$G$3:$G$883,Sheet1!$D$3:$D$883,$A20,Sheet1!$B$3:$B$883,"201240 PAKET KILAT KHUSUS")</f>
        <v>12871</v>
      </c>
      <c r="D20" s="5">
        <f>SUMIFS(Sheet1!$H$3:$H$883,Sheet1!$D$3:$D$883,$A20,Sheet1!$B$3:$B$883,"*"&amp;$D$2&amp;"*")</f>
        <v>0</v>
      </c>
      <c r="E20" s="5">
        <f>SUMIFS(Sheet1!$H$3:$H$883,Sheet1!$D$3:$D$883,$A20,Sheet1!$B$3:$B$883,"201210 SURAT KILAT KHUSUS")</f>
        <v>0</v>
      </c>
      <c r="F20" s="5">
        <f>SUMIFS(Sheet1!$H$3:$H$883,Sheet1!$D$3:$D$883,$A20,Sheet1!$B$3:$B$883,"*"&amp;$F$2&amp;"*")</f>
        <v>0</v>
      </c>
      <c r="G20" s="5">
        <f>SUMIFS(Sheet1!$H$3:$H$883,Sheet1!$D$3:$D$883,$A20,Sheet1!$B$3:$B$883,"*"&amp;$G$2&amp;"*")</f>
        <v>0</v>
      </c>
      <c r="H20" s="5">
        <f>SUMIFS(Sheet1!$H$3:$H$883,Sheet1!$D$3:$D$883,$A20,Sheet1!$B$3:$B$883,"*"&amp;$H$2&amp;"*")</f>
        <v>0</v>
      </c>
    </row>
    <row r="21" spans="1:8">
      <c r="A21" t="str">
        <f t="array" ref="A21">IF(ISNA(INDEX(Sheet1!$D$3:$D$883,MATCH(0,COUNTIF($A$2:A20,Sheet1!$D$3:$D$883),0))),"",INDEX(Sheet1!$D$3:$D$883,MATCH(0,COUNTIF($A$2:A20,Sheet1!$D$3:$D$883),0)))</f>
        <v>UMMU RIJAL</v>
      </c>
      <c r="B21" s="5">
        <f>SUMIFS(Sheet1!$G$3:$G$883,Sheet1!$D$3:$D$883,$A21,Sheet1!$B$3:$B$883,"201230 PAKETPOS")</f>
        <v>0</v>
      </c>
      <c r="C21" s="5">
        <f>SUMIFS(Sheet1!$G$3:$G$883,Sheet1!$D$3:$D$883,$A21,Sheet1!$B$3:$B$883,"201240 PAKET KILAT KHUSUS")</f>
        <v>0</v>
      </c>
      <c r="D21" s="5">
        <f>SUMIFS(Sheet1!$H$3:$H$883,Sheet1!$D$3:$D$883,$A21,Sheet1!$B$3:$B$883,"*"&amp;$D$2&amp;"*")</f>
        <v>0</v>
      </c>
      <c r="E21" s="5">
        <f>SUMIFS(Sheet1!$H$3:$H$883,Sheet1!$D$3:$D$883,$A21,Sheet1!$B$3:$B$883,"201210 SURAT KILAT KHUSUS")</f>
        <v>38500</v>
      </c>
      <c r="F21" s="5">
        <f>SUMIFS(Sheet1!$H$3:$H$883,Sheet1!$D$3:$D$883,$A21,Sheet1!$B$3:$B$883,"*"&amp;$F$2&amp;"*")</f>
        <v>0</v>
      </c>
      <c r="G21" s="5">
        <f>SUMIFS(Sheet1!$H$3:$H$883,Sheet1!$D$3:$D$883,$A21,Sheet1!$B$3:$B$883,"*"&amp;$G$2&amp;"*")</f>
        <v>0</v>
      </c>
      <c r="H21" s="5">
        <f>SUMIFS(Sheet1!$H$3:$H$883,Sheet1!$D$3:$D$883,$A21,Sheet1!$B$3:$B$883,"*"&amp;$H$2&amp;"*")</f>
        <v>0</v>
      </c>
    </row>
    <row r="22" spans="1:8">
      <c r="A22" t="str">
        <f t="array" ref="A22">IF(ISNA(INDEX(Sheet1!$D$3:$D$883,MATCH(0,COUNTIF($A$2:A21,Sheet1!$D$3:$D$883),0))),"",INDEX(Sheet1!$D$3:$D$883,MATCH(0,COUNTIF($A$2:A21,Sheet1!$D$3:$D$883),0)))</f>
        <v>UMMU MARYAM</v>
      </c>
      <c r="B22" s="5">
        <f>SUMIFS(Sheet1!$G$3:$G$883,Sheet1!$D$3:$D$883,$A22,Sheet1!$B$3:$B$883,"201230 PAKETPOS")</f>
        <v>30693</v>
      </c>
      <c r="C22" s="5">
        <f>SUMIFS(Sheet1!$G$3:$G$883,Sheet1!$D$3:$D$883,$A22,Sheet1!$B$3:$B$883,"201240 PAKET KILAT KHUSUS")</f>
        <v>0</v>
      </c>
      <c r="D22" s="5">
        <f>SUMIFS(Sheet1!$H$3:$H$883,Sheet1!$D$3:$D$883,$A22,Sheet1!$B$3:$B$883,"*"&amp;$D$2&amp;"*")</f>
        <v>0</v>
      </c>
      <c r="E22" s="5">
        <f>SUMIFS(Sheet1!$H$3:$H$883,Sheet1!$D$3:$D$883,$A22,Sheet1!$B$3:$B$883,"201210 SURAT KILAT KHUSUS")</f>
        <v>0</v>
      </c>
      <c r="F22" s="5">
        <f>SUMIFS(Sheet1!$H$3:$H$883,Sheet1!$D$3:$D$883,$A22,Sheet1!$B$3:$B$883,"*"&amp;$F$2&amp;"*")</f>
        <v>0</v>
      </c>
      <c r="G22" s="5">
        <f>SUMIFS(Sheet1!$H$3:$H$883,Sheet1!$D$3:$D$883,$A22,Sheet1!$B$3:$B$883,"*"&amp;$G$2&amp;"*")</f>
        <v>0</v>
      </c>
      <c r="H22" s="5">
        <f>SUMIFS(Sheet1!$H$3:$H$883,Sheet1!$D$3:$D$883,$A22,Sheet1!$B$3:$B$883,"*"&amp;$H$2&amp;"*")</f>
        <v>0</v>
      </c>
    </row>
    <row r="23" spans="1:8">
      <c r="A23" t="str">
        <f t="array" ref="A23">IF(ISNA(INDEX(Sheet1!$D$3:$D$883,MATCH(0,COUNTIF($A$2:A22,Sheet1!$D$3:$D$883),0))),"",INDEX(Sheet1!$D$3:$D$883,MATCH(0,COUNTIF($A$2:A22,Sheet1!$D$3:$D$883),0)))</f>
        <v>TIKI AL AUSATH</v>
      </c>
      <c r="B23" s="5">
        <f>SUMIFS(Sheet1!$G$3:$G$883,Sheet1!$D$3:$D$883,$A23,Sheet1!$B$3:$B$883,"201230 PAKETPOS")</f>
        <v>0</v>
      </c>
      <c r="C23" s="5">
        <f>SUMIFS(Sheet1!$G$3:$G$883,Sheet1!$D$3:$D$883,$A23,Sheet1!$B$3:$B$883,"201240 PAKET KILAT KHUSUS")</f>
        <v>13366</v>
      </c>
      <c r="D23" s="5">
        <f>SUMIFS(Sheet1!$H$3:$H$883,Sheet1!$D$3:$D$883,$A23,Sheet1!$B$3:$B$883,"*"&amp;$D$2&amp;"*")</f>
        <v>0</v>
      </c>
      <c r="E23" s="5">
        <f>SUMIFS(Sheet1!$H$3:$H$883,Sheet1!$D$3:$D$883,$A23,Sheet1!$B$3:$B$883,"201210 SURAT KILAT KHUSUS")</f>
        <v>0</v>
      </c>
      <c r="F23" s="5">
        <f>SUMIFS(Sheet1!$H$3:$H$883,Sheet1!$D$3:$D$883,$A23,Sheet1!$B$3:$B$883,"*"&amp;$F$2&amp;"*")</f>
        <v>0</v>
      </c>
      <c r="G23" s="5">
        <f>SUMIFS(Sheet1!$H$3:$H$883,Sheet1!$D$3:$D$883,$A23,Sheet1!$B$3:$B$883,"*"&amp;$G$2&amp;"*")</f>
        <v>0</v>
      </c>
      <c r="H23" s="5">
        <f>SUMIFS(Sheet1!$H$3:$H$883,Sheet1!$D$3:$D$883,$A23,Sheet1!$B$3:$B$883,"*"&amp;$H$2&amp;"*")</f>
        <v>0</v>
      </c>
    </row>
    <row r="24" spans="1:8">
      <c r="A24" t="str">
        <f t="array" ref="A24">IF(ISNA(INDEX(Sheet1!$D$3:$D$883,MATCH(0,COUNTIF($A$2:A23,Sheet1!$D$3:$D$883),0))),"",INDEX(Sheet1!$D$3:$D$883,MATCH(0,COUNTIF($A$2:A23,Sheet1!$D$3:$D$883),0)))</f>
        <v>MOH ZAMRODI</v>
      </c>
      <c r="B24" s="5">
        <f>SUMIFS(Sheet1!$G$3:$G$883,Sheet1!$D$3:$D$883,$A24,Sheet1!$B$3:$B$883,"201230 PAKETPOS")</f>
        <v>0</v>
      </c>
      <c r="C24" s="5">
        <f>SUMIFS(Sheet1!$G$3:$G$883,Sheet1!$D$3:$D$883,$A24,Sheet1!$B$3:$B$883,"201240 PAKET KILAT KHUSUS")</f>
        <v>17327</v>
      </c>
      <c r="D24" s="5">
        <f>SUMIFS(Sheet1!$H$3:$H$883,Sheet1!$D$3:$D$883,$A24,Sheet1!$B$3:$B$883,"*"&amp;$D$2&amp;"*")</f>
        <v>0</v>
      </c>
      <c r="E24" s="5">
        <f>SUMIFS(Sheet1!$H$3:$H$883,Sheet1!$D$3:$D$883,$A24,Sheet1!$B$3:$B$883,"201210 SURAT KILAT KHUSUS")</f>
        <v>0</v>
      </c>
      <c r="F24" s="5">
        <f>SUMIFS(Sheet1!$H$3:$H$883,Sheet1!$D$3:$D$883,$A24,Sheet1!$B$3:$B$883,"*"&amp;$F$2&amp;"*")</f>
        <v>0</v>
      </c>
      <c r="G24" s="5">
        <f>SUMIFS(Sheet1!$H$3:$H$883,Sheet1!$D$3:$D$883,$A24,Sheet1!$B$3:$B$883,"*"&amp;$G$2&amp;"*")</f>
        <v>0</v>
      </c>
      <c r="H24" s="5">
        <f>SUMIFS(Sheet1!$H$3:$H$883,Sheet1!$D$3:$D$883,$A24,Sheet1!$B$3:$B$883,"*"&amp;$H$2&amp;"*")</f>
        <v>0</v>
      </c>
    </row>
    <row r="25" spans="1:8">
      <c r="A25" t="str">
        <f t="array" ref="A25">IF(ISNA(INDEX(Sheet1!$D$3:$D$883,MATCH(0,COUNTIF($A$2:A24,Sheet1!$D$3:$D$883),0))),"",INDEX(Sheet1!$D$3:$D$883,MATCH(0,COUNTIF($A$2:A24,Sheet1!$D$3:$D$883),0)))</f>
        <v>INSPIRASTORE</v>
      </c>
      <c r="B25" s="5">
        <f>SUMIFS(Sheet1!$G$3:$G$883,Sheet1!$D$3:$D$883,$A25,Sheet1!$B$3:$B$883,"201230 PAKETPOS")</f>
        <v>0</v>
      </c>
      <c r="C25" s="5">
        <f>SUMIFS(Sheet1!$G$3:$G$883,Sheet1!$D$3:$D$883,$A25,Sheet1!$B$3:$B$883,"201240 PAKET KILAT KHUSUS")</f>
        <v>9901</v>
      </c>
      <c r="D25" s="5">
        <f>SUMIFS(Sheet1!$H$3:$H$883,Sheet1!$D$3:$D$883,$A25,Sheet1!$B$3:$B$883,"*"&amp;$D$2&amp;"*")</f>
        <v>0</v>
      </c>
      <c r="E25" s="5">
        <f>SUMIFS(Sheet1!$H$3:$H$883,Sheet1!$D$3:$D$883,$A25,Sheet1!$B$3:$B$883,"201210 SURAT KILAT KHUSUS")</f>
        <v>0</v>
      </c>
      <c r="F25" s="5">
        <f>SUMIFS(Sheet1!$H$3:$H$883,Sheet1!$D$3:$D$883,$A25,Sheet1!$B$3:$B$883,"*"&amp;$F$2&amp;"*")</f>
        <v>0</v>
      </c>
      <c r="G25" s="5">
        <f>SUMIFS(Sheet1!$H$3:$H$883,Sheet1!$D$3:$D$883,$A25,Sheet1!$B$3:$B$883,"*"&amp;$G$2&amp;"*")</f>
        <v>0</v>
      </c>
      <c r="H25" s="5">
        <f>SUMIFS(Sheet1!$H$3:$H$883,Sheet1!$D$3:$D$883,$A25,Sheet1!$B$3:$B$883,"*"&amp;$H$2&amp;"*")</f>
        <v>0</v>
      </c>
    </row>
    <row r="26" spans="1:8">
      <c r="A26" t="str">
        <f t="array" ref="A26">IF(ISNA(INDEX(Sheet1!$D$3:$D$883,MATCH(0,COUNTIF($A$2:A25,Sheet1!$D$3:$D$883),0))),"",INDEX(Sheet1!$D$3:$D$883,MATCH(0,COUNTIF($A$2:A25,Sheet1!$D$3:$D$883),0)))</f>
        <v>RUMAH TERATAI</v>
      </c>
      <c r="B26" s="5">
        <f>SUMIFS(Sheet1!$G$3:$G$883,Sheet1!$D$3:$D$883,$A26,Sheet1!$B$3:$B$883,"201230 PAKETPOS")</f>
        <v>328220</v>
      </c>
      <c r="C26" s="5">
        <f>SUMIFS(Sheet1!$G$3:$G$883,Sheet1!$D$3:$D$883,$A26,Sheet1!$B$3:$B$883,"201240 PAKET KILAT KHUSUS")</f>
        <v>0</v>
      </c>
      <c r="D26" s="5">
        <f>SUMIFS(Sheet1!$H$3:$H$883,Sheet1!$D$3:$D$883,$A26,Sheet1!$B$3:$B$883,"*"&amp;$D$2&amp;"*")</f>
        <v>0</v>
      </c>
      <c r="E26" s="5">
        <f>SUMIFS(Sheet1!$H$3:$H$883,Sheet1!$D$3:$D$883,$A26,Sheet1!$B$3:$B$883,"201210 SURAT KILAT KHUSUS")</f>
        <v>0</v>
      </c>
      <c r="F26" s="5">
        <f>SUMIFS(Sheet1!$H$3:$H$883,Sheet1!$D$3:$D$883,$A26,Sheet1!$B$3:$B$883,"*"&amp;$F$2&amp;"*")</f>
        <v>0</v>
      </c>
      <c r="G26" s="5">
        <f>SUMIFS(Sheet1!$H$3:$H$883,Sheet1!$D$3:$D$883,$A26,Sheet1!$B$3:$B$883,"*"&amp;$G$2&amp;"*")</f>
        <v>0</v>
      </c>
      <c r="H26" s="5">
        <f>SUMIFS(Sheet1!$H$3:$H$883,Sheet1!$D$3:$D$883,$A26,Sheet1!$B$3:$B$883,"*"&amp;$H$2&amp;"*")</f>
        <v>0</v>
      </c>
    </row>
    <row r="27" spans="1:8">
      <c r="A27" t="str">
        <f t="array" ref="A27">IF(ISNA(INDEX(Sheet1!$D$3:$D$883,MATCH(0,COUNTIF($A$2:A26,Sheet1!$D$3:$D$883),0))),"",INDEX(Sheet1!$D$3:$D$883,MATCH(0,COUNTIF($A$2:A26,Sheet1!$D$3:$D$883),0)))</f>
        <v>HSN</v>
      </c>
      <c r="B27" s="5">
        <f>SUMIFS(Sheet1!$G$3:$G$883,Sheet1!$D$3:$D$883,$A27,Sheet1!$B$3:$B$883,"201230 PAKETPOS")</f>
        <v>155941</v>
      </c>
      <c r="C27" s="5">
        <f>SUMIFS(Sheet1!$G$3:$G$883,Sheet1!$D$3:$D$883,$A27,Sheet1!$B$3:$B$883,"201240 PAKET KILAT KHUSUS")</f>
        <v>0</v>
      </c>
      <c r="D27" s="5">
        <f>SUMIFS(Sheet1!$H$3:$H$883,Sheet1!$D$3:$D$883,$A27,Sheet1!$B$3:$B$883,"*"&amp;$D$2&amp;"*")</f>
        <v>0</v>
      </c>
      <c r="E27" s="5">
        <f>SUMIFS(Sheet1!$H$3:$H$883,Sheet1!$D$3:$D$883,$A27,Sheet1!$B$3:$B$883,"201210 SURAT KILAT KHUSUS")</f>
        <v>0</v>
      </c>
      <c r="F27" s="5">
        <f>SUMIFS(Sheet1!$H$3:$H$883,Sheet1!$D$3:$D$883,$A27,Sheet1!$B$3:$B$883,"*"&amp;$F$2&amp;"*")</f>
        <v>0</v>
      </c>
      <c r="G27" s="5">
        <f>SUMIFS(Sheet1!$H$3:$H$883,Sheet1!$D$3:$D$883,$A27,Sheet1!$B$3:$B$883,"*"&amp;$G$2&amp;"*")</f>
        <v>0</v>
      </c>
      <c r="H27" s="5">
        <f>SUMIFS(Sheet1!$H$3:$H$883,Sheet1!$D$3:$D$883,$A27,Sheet1!$B$3:$B$883,"*"&amp;$H$2&amp;"*")</f>
        <v>0</v>
      </c>
    </row>
    <row r="28" spans="1:8">
      <c r="A28" t="str">
        <f t="array" ref="A28">IF(ISNA(INDEX(Sheet1!$D$3:$D$883,MATCH(0,COUNTIF($A$2:A27,Sheet1!$D$3:$D$883),0))),"",INDEX(Sheet1!$D$3:$D$883,MATCH(0,COUNTIF($A$2:A27,Sheet1!$D$3:$D$883),0)))</f>
        <v>UMMU ABDILLAH</v>
      </c>
      <c r="B28" s="5">
        <f>SUMIFS(Sheet1!$G$3:$G$883,Sheet1!$D$3:$D$883,$A28,Sheet1!$B$3:$B$883,"201230 PAKETPOS")</f>
        <v>222277</v>
      </c>
      <c r="C28" s="5">
        <f>SUMIFS(Sheet1!$G$3:$G$883,Sheet1!$D$3:$D$883,$A28,Sheet1!$B$3:$B$883,"201240 PAKET KILAT KHUSUS")</f>
        <v>0</v>
      </c>
      <c r="D28" s="5">
        <f>SUMIFS(Sheet1!$H$3:$H$883,Sheet1!$D$3:$D$883,$A28,Sheet1!$B$3:$B$883,"*"&amp;$D$2&amp;"*")</f>
        <v>0</v>
      </c>
      <c r="E28" s="5">
        <f>SUMIFS(Sheet1!$H$3:$H$883,Sheet1!$D$3:$D$883,$A28,Sheet1!$B$3:$B$883,"201210 SURAT KILAT KHUSUS")</f>
        <v>0</v>
      </c>
      <c r="F28" s="5">
        <f>SUMIFS(Sheet1!$H$3:$H$883,Sheet1!$D$3:$D$883,$A28,Sheet1!$B$3:$B$883,"*"&amp;$F$2&amp;"*")</f>
        <v>0</v>
      </c>
      <c r="G28" s="5">
        <f>SUMIFS(Sheet1!$H$3:$H$883,Sheet1!$D$3:$D$883,$A28,Sheet1!$B$3:$B$883,"*"&amp;$G$2&amp;"*")</f>
        <v>0</v>
      </c>
      <c r="H28" s="5">
        <f>SUMIFS(Sheet1!$H$3:$H$883,Sheet1!$D$3:$D$883,$A28,Sheet1!$B$3:$B$883,"*"&amp;$H$2&amp;"*")</f>
        <v>0</v>
      </c>
    </row>
    <row r="29" spans="1:8">
      <c r="A29" t="str">
        <f t="array" ref="A29">IF(ISNA(INDEX(Sheet1!$D$3:$D$883,MATCH(0,COUNTIF($A$2:A28,Sheet1!$D$3:$D$883),0))),"",INDEX(Sheet1!$D$3:$D$883,MATCH(0,COUNTIF($A$2:A28,Sheet1!$D$3:$D$883),0)))</f>
        <v>LOVELY SHOP</v>
      </c>
      <c r="B29" s="5">
        <f>SUMIFS(Sheet1!$G$3:$G$883,Sheet1!$D$3:$D$883,$A29,Sheet1!$B$3:$B$883,"201230 PAKETPOS")</f>
        <v>0</v>
      </c>
      <c r="C29" s="5">
        <f>SUMIFS(Sheet1!$G$3:$G$883,Sheet1!$D$3:$D$883,$A29,Sheet1!$B$3:$B$883,"201240 PAKET KILAT KHUSUS")</f>
        <v>13366</v>
      </c>
      <c r="D29" s="5">
        <f>SUMIFS(Sheet1!$H$3:$H$883,Sheet1!$D$3:$D$883,$A29,Sheet1!$B$3:$B$883,"*"&amp;$D$2&amp;"*")</f>
        <v>0</v>
      </c>
      <c r="E29" s="5">
        <f>SUMIFS(Sheet1!$H$3:$H$883,Sheet1!$D$3:$D$883,$A29,Sheet1!$B$3:$B$883,"201210 SURAT KILAT KHUSUS")</f>
        <v>0</v>
      </c>
      <c r="F29" s="5">
        <f>SUMIFS(Sheet1!$H$3:$H$883,Sheet1!$D$3:$D$883,$A29,Sheet1!$B$3:$B$883,"*"&amp;$F$2&amp;"*")</f>
        <v>0</v>
      </c>
      <c r="G29" s="5">
        <f>SUMIFS(Sheet1!$H$3:$H$883,Sheet1!$D$3:$D$883,$A29,Sheet1!$B$3:$B$883,"*"&amp;$G$2&amp;"*")</f>
        <v>0</v>
      </c>
      <c r="H29" s="5">
        <f>SUMIFS(Sheet1!$H$3:$H$883,Sheet1!$D$3:$D$883,$A29,Sheet1!$B$3:$B$883,"*"&amp;$H$2&amp;"*")</f>
        <v>0</v>
      </c>
    </row>
    <row r="30" spans="1:8">
      <c r="A30" t="str">
        <f t="array" ref="A30">IF(ISNA(INDEX(Sheet1!$D$3:$D$883,MATCH(0,COUNTIF($A$2:A29,Sheet1!$D$3:$D$883),0))),"",INDEX(Sheet1!$D$3:$D$883,MATCH(0,COUNTIF($A$2:A29,Sheet1!$D$3:$D$883),0)))</f>
        <v>HERA MARDIKA</v>
      </c>
      <c r="B30" s="5">
        <f>SUMIFS(Sheet1!$G$3:$G$883,Sheet1!$D$3:$D$883,$A30,Sheet1!$B$3:$B$883,"201230 PAKETPOS")</f>
        <v>0</v>
      </c>
      <c r="C30" s="5">
        <f>SUMIFS(Sheet1!$G$3:$G$883,Sheet1!$D$3:$D$883,$A30,Sheet1!$B$3:$B$883,"201240 PAKET KILAT KHUSUS")</f>
        <v>75248</v>
      </c>
      <c r="D30" s="5">
        <f>SUMIFS(Sheet1!$H$3:$H$883,Sheet1!$D$3:$D$883,$A30,Sheet1!$B$3:$B$883,"*"&amp;$D$2&amp;"*")</f>
        <v>0</v>
      </c>
      <c r="E30" s="5">
        <f>SUMIFS(Sheet1!$H$3:$H$883,Sheet1!$D$3:$D$883,$A30,Sheet1!$B$3:$B$883,"201210 SURAT KILAT KHUSUS")</f>
        <v>0</v>
      </c>
      <c r="F30" s="5">
        <f>SUMIFS(Sheet1!$H$3:$H$883,Sheet1!$D$3:$D$883,$A30,Sheet1!$B$3:$B$883,"*"&amp;$F$2&amp;"*")</f>
        <v>0</v>
      </c>
      <c r="G30" s="5">
        <f>SUMIFS(Sheet1!$H$3:$H$883,Sheet1!$D$3:$D$883,$A30,Sheet1!$B$3:$B$883,"*"&amp;$G$2&amp;"*")</f>
        <v>0</v>
      </c>
      <c r="H30" s="5">
        <f>SUMIFS(Sheet1!$H$3:$H$883,Sheet1!$D$3:$D$883,$A30,Sheet1!$B$3:$B$883,"*"&amp;$H$2&amp;"*")</f>
        <v>0</v>
      </c>
    </row>
    <row r="31" spans="1:8">
      <c r="A31" t="str">
        <f t="array" ref="A31">IF(ISNA(INDEX(Sheet1!$D$3:$D$883,MATCH(0,COUNTIF($A$2:A30,Sheet1!$D$3:$D$883),0))),"",INDEX(Sheet1!$D$3:$D$883,MATCH(0,COUNTIF($A$2:A30,Sheet1!$D$3:$D$883),0)))</f>
        <v>PIPIT MARTINI</v>
      </c>
      <c r="B31" s="5">
        <f>SUMIFS(Sheet1!$G$3:$G$883,Sheet1!$D$3:$D$883,$A31,Sheet1!$B$3:$B$883,"201230 PAKETPOS")</f>
        <v>149505</v>
      </c>
      <c r="C31" s="5">
        <f>SUMIFS(Sheet1!$G$3:$G$883,Sheet1!$D$3:$D$883,$A31,Sheet1!$B$3:$B$883,"201240 PAKET KILAT KHUSUS")</f>
        <v>0</v>
      </c>
      <c r="D31" s="5">
        <f>SUMIFS(Sheet1!$H$3:$H$883,Sheet1!$D$3:$D$883,$A31,Sheet1!$B$3:$B$883,"*"&amp;$D$2&amp;"*")</f>
        <v>0</v>
      </c>
      <c r="E31" s="5">
        <f>SUMIFS(Sheet1!$H$3:$H$883,Sheet1!$D$3:$D$883,$A31,Sheet1!$B$3:$B$883,"201210 SURAT KILAT KHUSUS")</f>
        <v>0</v>
      </c>
      <c r="F31" s="5">
        <f>SUMIFS(Sheet1!$H$3:$H$883,Sheet1!$D$3:$D$883,$A31,Sheet1!$B$3:$B$883,"*"&amp;$F$2&amp;"*")</f>
        <v>0</v>
      </c>
      <c r="G31" s="5">
        <f>SUMIFS(Sheet1!$H$3:$H$883,Sheet1!$D$3:$D$883,$A31,Sheet1!$B$3:$B$883,"*"&amp;$G$2&amp;"*")</f>
        <v>0</v>
      </c>
      <c r="H31" s="5">
        <f>SUMIFS(Sheet1!$H$3:$H$883,Sheet1!$D$3:$D$883,$A31,Sheet1!$B$3:$B$883,"*"&amp;$H$2&amp;"*")</f>
        <v>0</v>
      </c>
    </row>
    <row r="32" spans="1:8">
      <c r="A32" t="str">
        <f t="array" ref="A32">IF(ISNA(INDEX(Sheet1!$D$3:$D$883,MATCH(0,COUNTIF($A$2:A31,Sheet1!$D$3:$D$883),0))),"",INDEX(Sheet1!$D$3:$D$883,MATCH(0,COUNTIF($A$2:A31,Sheet1!$D$3:$D$883),0)))</f>
        <v>GRIYA AYYUBI</v>
      </c>
      <c r="B32" s="5">
        <f>SUMIFS(Sheet1!$G$3:$G$883,Sheet1!$D$3:$D$883,$A32,Sheet1!$B$3:$B$883,"201230 PAKETPOS")</f>
        <v>20297</v>
      </c>
      <c r="C32" s="5">
        <f>SUMIFS(Sheet1!$G$3:$G$883,Sheet1!$D$3:$D$883,$A32,Sheet1!$B$3:$B$883,"201240 PAKET KILAT KHUSUS")</f>
        <v>109901</v>
      </c>
      <c r="D32" s="5">
        <f>SUMIFS(Sheet1!$H$3:$H$883,Sheet1!$D$3:$D$883,$A32,Sheet1!$B$3:$B$883,"*"&amp;$D$2&amp;"*")</f>
        <v>0</v>
      </c>
      <c r="E32" s="5">
        <f>SUMIFS(Sheet1!$H$3:$H$883,Sheet1!$D$3:$D$883,$A32,Sheet1!$B$3:$B$883,"201210 SURAT KILAT KHUSUS")</f>
        <v>0</v>
      </c>
      <c r="F32" s="5">
        <f>SUMIFS(Sheet1!$H$3:$H$883,Sheet1!$D$3:$D$883,$A32,Sheet1!$B$3:$B$883,"*"&amp;$F$2&amp;"*")</f>
        <v>0</v>
      </c>
      <c r="G32" s="5">
        <f>SUMIFS(Sheet1!$H$3:$H$883,Sheet1!$D$3:$D$883,$A32,Sheet1!$B$3:$B$883,"*"&amp;$G$2&amp;"*")</f>
        <v>0</v>
      </c>
      <c r="H32" s="5">
        <f>SUMIFS(Sheet1!$H$3:$H$883,Sheet1!$D$3:$D$883,$A32,Sheet1!$B$3:$B$883,"*"&amp;$H$2&amp;"*")</f>
        <v>0</v>
      </c>
    </row>
    <row r="33" spans="1:8">
      <c r="A33" t="str">
        <f t="array" ref="A33">IF(ISNA(INDEX(Sheet1!$D$3:$D$883,MATCH(0,COUNTIF($A$2:A32,Sheet1!$D$3:$D$883),0))),"",INDEX(Sheet1!$D$3:$D$883,MATCH(0,COUNTIF($A$2:A32,Sheet1!$D$3:$D$883),0)))</f>
        <v>ALHASANU COLLECTION</v>
      </c>
      <c r="B33" s="5">
        <f>SUMIFS(Sheet1!$G$3:$G$883,Sheet1!$D$3:$D$883,$A33,Sheet1!$B$3:$B$883,"201230 PAKETPOS")</f>
        <v>0</v>
      </c>
      <c r="C33" s="5">
        <f>SUMIFS(Sheet1!$G$3:$G$883,Sheet1!$D$3:$D$883,$A33,Sheet1!$B$3:$B$883,"201240 PAKET KILAT KHUSUS")</f>
        <v>130693</v>
      </c>
      <c r="D33" s="5">
        <f>SUMIFS(Sheet1!$H$3:$H$883,Sheet1!$D$3:$D$883,$A33,Sheet1!$B$3:$B$883,"*"&amp;$D$2&amp;"*")</f>
        <v>0</v>
      </c>
      <c r="E33" s="5">
        <f>SUMIFS(Sheet1!$H$3:$H$883,Sheet1!$D$3:$D$883,$A33,Sheet1!$B$3:$B$883,"201210 SURAT KILAT KHUSUS")</f>
        <v>0</v>
      </c>
      <c r="F33" s="5">
        <f>SUMIFS(Sheet1!$H$3:$H$883,Sheet1!$D$3:$D$883,$A33,Sheet1!$B$3:$B$883,"*"&amp;$F$2&amp;"*")</f>
        <v>0</v>
      </c>
      <c r="G33" s="5">
        <f>SUMIFS(Sheet1!$H$3:$H$883,Sheet1!$D$3:$D$883,$A33,Sheet1!$B$3:$B$883,"*"&amp;$G$2&amp;"*")</f>
        <v>0</v>
      </c>
      <c r="H33" s="5">
        <f>SUMIFS(Sheet1!$H$3:$H$883,Sheet1!$D$3:$D$883,$A33,Sheet1!$B$3:$B$883,"*"&amp;$H$2&amp;"*")</f>
        <v>0</v>
      </c>
    </row>
    <row r="34" spans="1:8">
      <c r="A34" t="str">
        <f t="array" ref="A34">IF(ISNA(INDEX(Sheet1!$D$3:$D$883,MATCH(0,COUNTIF($A$2:A33,Sheet1!$D$3:$D$883),0))),"",INDEX(Sheet1!$D$3:$D$883,MATCH(0,COUNTIF($A$2:A33,Sheet1!$D$3:$D$883),0)))</f>
        <v>NASYWA GALLERY</v>
      </c>
      <c r="B34" s="5">
        <f>SUMIFS(Sheet1!$G$3:$G$883,Sheet1!$D$3:$D$883,$A34,Sheet1!$B$3:$B$883,"201230 PAKETPOS")</f>
        <v>0</v>
      </c>
      <c r="C34" s="5">
        <f>SUMIFS(Sheet1!$G$3:$G$883,Sheet1!$D$3:$D$883,$A34,Sheet1!$B$3:$B$883,"201240 PAKET KILAT KHUSUS")</f>
        <v>10891</v>
      </c>
      <c r="D34" s="5">
        <f>SUMIFS(Sheet1!$H$3:$H$883,Sheet1!$D$3:$D$883,$A34,Sheet1!$B$3:$B$883,"*"&amp;$D$2&amp;"*")</f>
        <v>0</v>
      </c>
      <c r="E34" s="5">
        <f>SUMIFS(Sheet1!$H$3:$H$883,Sheet1!$D$3:$D$883,$A34,Sheet1!$B$3:$B$883,"201210 SURAT KILAT KHUSUS")</f>
        <v>0</v>
      </c>
      <c r="F34" s="5">
        <f>SUMIFS(Sheet1!$H$3:$H$883,Sheet1!$D$3:$D$883,$A34,Sheet1!$B$3:$B$883,"*"&amp;$F$2&amp;"*")</f>
        <v>0</v>
      </c>
      <c r="G34" s="5">
        <f>SUMIFS(Sheet1!$H$3:$H$883,Sheet1!$D$3:$D$883,$A34,Sheet1!$B$3:$B$883,"*"&amp;$G$2&amp;"*")</f>
        <v>0</v>
      </c>
      <c r="H34" s="5">
        <f>SUMIFS(Sheet1!$H$3:$H$883,Sheet1!$D$3:$D$883,$A34,Sheet1!$B$3:$B$883,"*"&amp;$H$2&amp;"*")</f>
        <v>0</v>
      </c>
    </row>
    <row r="35" spans="1:8">
      <c r="A35" t="str">
        <f t="array" ref="A35">IF(ISNA(INDEX(Sheet1!$D$3:$D$883,MATCH(0,COUNTIF($A$2:A34,Sheet1!$D$3:$D$883),0))),"",INDEX(Sheet1!$D$3:$D$883,MATCH(0,COUNTIF($A$2:A34,Sheet1!$D$3:$D$883),0)))</f>
        <v>ELIZA FLORIST</v>
      </c>
      <c r="B35" s="5">
        <f>SUMIFS(Sheet1!$G$3:$G$883,Sheet1!$D$3:$D$883,$A35,Sheet1!$B$3:$B$883,"201230 PAKETPOS")</f>
        <v>0</v>
      </c>
      <c r="C35" s="5">
        <f>SUMIFS(Sheet1!$G$3:$G$883,Sheet1!$D$3:$D$883,$A35,Sheet1!$B$3:$B$883,"201240 PAKET KILAT KHUSUS")</f>
        <v>0</v>
      </c>
      <c r="D35" s="5">
        <f>SUMIFS(Sheet1!$H$3:$H$883,Sheet1!$D$3:$D$883,$A35,Sheet1!$B$3:$B$883,"*"&amp;$D$2&amp;"*")</f>
        <v>18000</v>
      </c>
      <c r="E35" s="5">
        <f>SUMIFS(Sheet1!$H$3:$H$883,Sheet1!$D$3:$D$883,$A35,Sheet1!$B$3:$B$883,"201210 SURAT KILAT KHUSUS")</f>
        <v>10000</v>
      </c>
      <c r="F35" s="5">
        <f>SUMIFS(Sheet1!$H$3:$H$883,Sheet1!$D$3:$D$883,$A35,Sheet1!$B$3:$B$883,"*"&amp;$F$2&amp;"*")</f>
        <v>0</v>
      </c>
      <c r="G35" s="5">
        <f>SUMIFS(Sheet1!$H$3:$H$883,Sheet1!$D$3:$D$883,$A35,Sheet1!$B$3:$B$883,"*"&amp;$G$2&amp;"*")</f>
        <v>0</v>
      </c>
      <c r="H35" s="5">
        <f>SUMIFS(Sheet1!$H$3:$H$883,Sheet1!$D$3:$D$883,$A35,Sheet1!$B$3:$B$883,"*"&amp;$H$2&amp;"*")</f>
        <v>0</v>
      </c>
    </row>
    <row r="36" spans="1:8">
      <c r="A36" t="str">
        <f t="array" ref="A36">IF(ISNA(INDEX(Sheet1!$D$3:$D$883,MATCH(0,COUNTIF($A$2:A35,Sheet1!$D$3:$D$883),0))),"",INDEX(Sheet1!$D$3:$D$883,MATCH(0,COUNTIF($A$2:A35,Sheet1!$D$3:$D$883),0)))</f>
        <v>HERBAL 21</v>
      </c>
      <c r="B36" s="5">
        <f>SUMIFS(Sheet1!$G$3:$G$883,Sheet1!$D$3:$D$883,$A36,Sheet1!$B$3:$B$883,"201230 PAKETPOS")</f>
        <v>0</v>
      </c>
      <c r="C36" s="5">
        <f>SUMIFS(Sheet1!$G$3:$G$883,Sheet1!$D$3:$D$883,$A36,Sheet1!$B$3:$B$883,"201240 PAKET KILAT KHUSUS")</f>
        <v>181188</v>
      </c>
      <c r="D36" s="5">
        <f>SUMIFS(Sheet1!$H$3:$H$883,Sheet1!$D$3:$D$883,$A36,Sheet1!$B$3:$B$883,"*"&amp;$D$2&amp;"*")</f>
        <v>0</v>
      </c>
      <c r="E36" s="5">
        <f>SUMIFS(Sheet1!$H$3:$H$883,Sheet1!$D$3:$D$883,$A36,Sheet1!$B$3:$B$883,"201210 SURAT KILAT KHUSUS")</f>
        <v>0</v>
      </c>
      <c r="F36" s="5">
        <f>SUMIFS(Sheet1!$H$3:$H$883,Sheet1!$D$3:$D$883,$A36,Sheet1!$B$3:$B$883,"*"&amp;$F$2&amp;"*")</f>
        <v>203500</v>
      </c>
      <c r="G36" s="5">
        <f>SUMIFS(Sheet1!$H$3:$H$883,Sheet1!$D$3:$D$883,$A36,Sheet1!$B$3:$B$883,"*"&amp;$G$2&amp;"*")</f>
        <v>0</v>
      </c>
      <c r="H36" s="5">
        <f>SUMIFS(Sheet1!$H$3:$H$883,Sheet1!$D$3:$D$883,$A36,Sheet1!$B$3:$B$883,"*"&amp;$H$2&amp;"*")</f>
        <v>0</v>
      </c>
    </row>
    <row r="37" spans="1:8">
      <c r="A37" t="str">
        <f t="array" ref="A37">IF(ISNA(INDEX(Sheet1!$D$3:$D$883,MATCH(0,COUNTIF($A$2:A36,Sheet1!$D$3:$D$883),0))),"",INDEX(Sheet1!$D$3:$D$883,MATCH(0,COUNTIF($A$2:A36,Sheet1!$D$3:$D$883),0)))</f>
        <v>ADY WARASTO</v>
      </c>
      <c r="B37" s="5">
        <f>SUMIFS(Sheet1!$G$3:$G$883,Sheet1!$D$3:$D$883,$A37,Sheet1!$B$3:$B$883,"201230 PAKETPOS")</f>
        <v>0</v>
      </c>
      <c r="C37" s="5">
        <f>SUMIFS(Sheet1!$G$3:$G$883,Sheet1!$D$3:$D$883,$A37,Sheet1!$B$3:$B$883,"201240 PAKET KILAT KHUSUS")</f>
        <v>0</v>
      </c>
      <c r="D37" s="5">
        <f>SUMIFS(Sheet1!$H$3:$H$883,Sheet1!$D$3:$D$883,$A37,Sheet1!$B$3:$B$883,"*"&amp;$D$2&amp;"*")</f>
        <v>0</v>
      </c>
      <c r="E37" s="5">
        <f>SUMIFS(Sheet1!$H$3:$H$883,Sheet1!$D$3:$D$883,$A37,Sheet1!$B$3:$B$883,"201210 SURAT KILAT KHUSUS")</f>
        <v>0</v>
      </c>
      <c r="F37" s="5">
        <f>SUMIFS(Sheet1!$H$3:$H$883,Sheet1!$D$3:$D$883,$A37,Sheet1!$B$3:$B$883,"*"&amp;$F$2&amp;"*")</f>
        <v>160000</v>
      </c>
      <c r="G37" s="5">
        <f>SUMIFS(Sheet1!$H$3:$H$883,Sheet1!$D$3:$D$883,$A37,Sheet1!$B$3:$B$883,"*"&amp;$G$2&amp;"*")</f>
        <v>0</v>
      </c>
      <c r="H37" s="5">
        <f>SUMIFS(Sheet1!$H$3:$H$883,Sheet1!$D$3:$D$883,$A37,Sheet1!$B$3:$B$883,"*"&amp;$H$2&amp;"*")</f>
        <v>0</v>
      </c>
    </row>
    <row r="38" spans="1:8">
      <c r="A38" t="str">
        <f t="array" ref="A38">IF(ISNA(INDEX(Sheet1!$D$3:$D$883,MATCH(0,COUNTIF($A$2:A37,Sheet1!$D$3:$D$883),0))),"",INDEX(Sheet1!$D$3:$D$883,MATCH(0,COUNTIF($A$2:A37,Sheet1!$D$3:$D$883),0)))</f>
        <v>NANING</v>
      </c>
      <c r="B38" s="5">
        <f>SUMIFS(Sheet1!$G$3:$G$883,Sheet1!$D$3:$D$883,$A38,Sheet1!$B$3:$B$883,"201230 PAKETPOS")</f>
        <v>14851</v>
      </c>
      <c r="C38" s="5">
        <f>SUMIFS(Sheet1!$G$3:$G$883,Sheet1!$D$3:$D$883,$A38,Sheet1!$B$3:$B$883,"201240 PAKET KILAT KHUSUS")</f>
        <v>0</v>
      </c>
      <c r="D38" s="5">
        <f>SUMIFS(Sheet1!$H$3:$H$883,Sheet1!$D$3:$D$883,$A38,Sheet1!$B$3:$B$883,"*"&amp;$D$2&amp;"*")</f>
        <v>0</v>
      </c>
      <c r="E38" s="5">
        <f>SUMIFS(Sheet1!$H$3:$H$883,Sheet1!$D$3:$D$883,$A38,Sheet1!$B$3:$B$883,"201210 SURAT KILAT KHUSUS")</f>
        <v>0</v>
      </c>
      <c r="F38" s="5">
        <f>SUMIFS(Sheet1!$H$3:$H$883,Sheet1!$D$3:$D$883,$A38,Sheet1!$B$3:$B$883,"*"&amp;$F$2&amp;"*")</f>
        <v>0</v>
      </c>
      <c r="G38" s="5">
        <f>SUMIFS(Sheet1!$H$3:$H$883,Sheet1!$D$3:$D$883,$A38,Sheet1!$B$3:$B$883,"*"&amp;$G$2&amp;"*")</f>
        <v>0</v>
      </c>
      <c r="H38" s="5">
        <f>SUMIFS(Sheet1!$H$3:$H$883,Sheet1!$D$3:$D$883,$A38,Sheet1!$B$3:$B$883,"*"&amp;$H$2&amp;"*")</f>
        <v>0</v>
      </c>
    </row>
    <row r="39" spans="1:8">
      <c r="A39" t="str">
        <f t="array" ref="A39">IF(ISNA(INDEX(Sheet1!$D$3:$D$883,MATCH(0,COUNTIF($A$2:A38,Sheet1!$D$3:$D$883),0))),"",INDEX(Sheet1!$D$3:$D$883,MATCH(0,COUNTIF($A$2:A38,Sheet1!$D$3:$D$883),0)))</f>
        <v>UMMU AISYAH</v>
      </c>
      <c r="B39" s="5">
        <f>SUMIFS(Sheet1!$G$3:$G$883,Sheet1!$D$3:$D$883,$A39,Sheet1!$B$3:$B$883,"201230 PAKETPOS")</f>
        <v>30693</v>
      </c>
      <c r="C39" s="5">
        <f>SUMIFS(Sheet1!$G$3:$G$883,Sheet1!$D$3:$D$883,$A39,Sheet1!$B$3:$B$883,"201240 PAKET KILAT KHUSUS")</f>
        <v>0</v>
      </c>
      <c r="D39" s="5">
        <f>SUMIFS(Sheet1!$H$3:$H$883,Sheet1!$D$3:$D$883,$A39,Sheet1!$B$3:$B$883,"*"&amp;$D$2&amp;"*")</f>
        <v>0</v>
      </c>
      <c r="E39" s="5">
        <f>SUMIFS(Sheet1!$H$3:$H$883,Sheet1!$D$3:$D$883,$A39,Sheet1!$B$3:$B$883,"201210 SURAT KILAT KHUSUS")</f>
        <v>0</v>
      </c>
      <c r="F39" s="5">
        <f>SUMIFS(Sheet1!$H$3:$H$883,Sheet1!$D$3:$D$883,$A39,Sheet1!$B$3:$B$883,"*"&amp;$F$2&amp;"*")</f>
        <v>0</v>
      </c>
      <c r="G39" s="5">
        <f>SUMIFS(Sheet1!$H$3:$H$883,Sheet1!$D$3:$D$883,$A39,Sheet1!$B$3:$B$883,"*"&amp;$G$2&amp;"*")</f>
        <v>0</v>
      </c>
      <c r="H39" s="5">
        <f>SUMIFS(Sheet1!$H$3:$H$883,Sheet1!$D$3:$D$883,$A39,Sheet1!$B$3:$B$883,"*"&amp;$H$2&amp;"*")</f>
        <v>0</v>
      </c>
    </row>
    <row r="40" spans="1:8">
      <c r="A40" t="str">
        <f t="array" ref="A40">IF(ISNA(INDEX(Sheet1!$D$3:$D$883,MATCH(0,COUNTIF($A$2:A39,Sheet1!$D$3:$D$883),0))),"",INDEX(Sheet1!$D$3:$D$883,MATCH(0,COUNTIF($A$2:A39,Sheet1!$D$3:$D$883),0)))</f>
        <v>UKKA TOSERBA</v>
      </c>
      <c r="B40" s="5">
        <f>SUMIFS(Sheet1!$G$3:$G$883,Sheet1!$D$3:$D$883,$A40,Sheet1!$B$3:$B$883,"201230 PAKETPOS")</f>
        <v>144555</v>
      </c>
      <c r="C40" s="5">
        <f>SUMIFS(Sheet1!$G$3:$G$883,Sheet1!$D$3:$D$883,$A40,Sheet1!$B$3:$B$883,"201240 PAKET KILAT KHUSUS")</f>
        <v>0</v>
      </c>
      <c r="D40" s="5">
        <f>SUMIFS(Sheet1!$H$3:$H$883,Sheet1!$D$3:$D$883,$A40,Sheet1!$B$3:$B$883,"*"&amp;$D$2&amp;"*")</f>
        <v>0</v>
      </c>
      <c r="E40" s="5">
        <f>SUMIFS(Sheet1!$H$3:$H$883,Sheet1!$D$3:$D$883,$A40,Sheet1!$B$3:$B$883,"201210 SURAT KILAT KHUSUS")</f>
        <v>0</v>
      </c>
      <c r="F40" s="5">
        <f>SUMIFS(Sheet1!$H$3:$H$883,Sheet1!$D$3:$D$883,$A40,Sheet1!$B$3:$B$883,"*"&amp;$F$2&amp;"*")</f>
        <v>0</v>
      </c>
      <c r="G40" s="5">
        <f>SUMIFS(Sheet1!$H$3:$H$883,Sheet1!$D$3:$D$883,$A40,Sheet1!$B$3:$B$883,"*"&amp;$G$2&amp;"*")</f>
        <v>0</v>
      </c>
      <c r="H40" s="5">
        <f>SUMIFS(Sheet1!$H$3:$H$883,Sheet1!$D$3:$D$883,$A40,Sheet1!$B$3:$B$883,"*"&amp;$H$2&amp;"*")</f>
        <v>0</v>
      </c>
    </row>
    <row r="41" spans="1:8">
      <c r="A41" t="str">
        <f t="array" ref="A41">IF(ISNA(INDEX(Sheet1!$D$3:$D$883,MATCH(0,COUNTIF($A$2:A40,Sheet1!$D$3:$D$883),0))),"",INDEX(Sheet1!$D$3:$D$883,MATCH(0,COUNTIF($A$2:A40,Sheet1!$D$3:$D$883),0)))</f>
        <v>PONPES DARUSY SYAHADAH</v>
      </c>
      <c r="B41" s="5">
        <f>SUMIFS(Sheet1!$G$3:$G$883,Sheet1!$D$3:$D$883,$A41,Sheet1!$B$3:$B$883,"201230 PAKETPOS")</f>
        <v>49505</v>
      </c>
      <c r="C41" s="5">
        <f>SUMIFS(Sheet1!$G$3:$G$883,Sheet1!$D$3:$D$883,$A41,Sheet1!$B$3:$B$883,"201240 PAKET KILAT KHUSUS")</f>
        <v>76238</v>
      </c>
      <c r="D41" s="5">
        <f>SUMIFS(Sheet1!$H$3:$H$883,Sheet1!$D$3:$D$883,$A41,Sheet1!$B$3:$B$883,"*"&amp;$D$2&amp;"*")</f>
        <v>0</v>
      </c>
      <c r="E41" s="5">
        <f>SUMIFS(Sheet1!$H$3:$H$883,Sheet1!$D$3:$D$883,$A41,Sheet1!$B$3:$B$883,"201210 SURAT KILAT KHUSUS")</f>
        <v>0</v>
      </c>
      <c r="F41" s="5">
        <f>SUMIFS(Sheet1!$H$3:$H$883,Sheet1!$D$3:$D$883,$A41,Sheet1!$B$3:$B$883,"*"&amp;$F$2&amp;"*")</f>
        <v>0</v>
      </c>
      <c r="G41" s="5">
        <f>SUMIFS(Sheet1!$H$3:$H$883,Sheet1!$D$3:$D$883,$A41,Sheet1!$B$3:$B$883,"*"&amp;$G$2&amp;"*")</f>
        <v>0</v>
      </c>
      <c r="H41" s="5">
        <f>SUMIFS(Sheet1!$H$3:$H$883,Sheet1!$D$3:$D$883,$A41,Sheet1!$B$3:$B$883,"*"&amp;$H$2&amp;"*")</f>
        <v>0</v>
      </c>
    </row>
    <row r="42" spans="1:8">
      <c r="A42" t="str">
        <f t="array" ref="A42">IF(ISNA(INDEX(Sheet1!$D$3:$D$883,MATCH(0,COUNTIF($A$2:A41,Sheet1!$D$3:$D$883),0))),"",INDEX(Sheet1!$D$3:$D$883,MATCH(0,COUNTIF($A$2:A41,Sheet1!$D$3:$D$883),0)))</f>
        <v>UMMU WELLA</v>
      </c>
      <c r="B42" s="5">
        <f>SUMIFS(Sheet1!$G$3:$G$883,Sheet1!$D$3:$D$883,$A42,Sheet1!$B$3:$B$883,"201230 PAKETPOS")</f>
        <v>36139</v>
      </c>
      <c r="C42" s="5">
        <f>SUMIFS(Sheet1!$G$3:$G$883,Sheet1!$D$3:$D$883,$A42,Sheet1!$B$3:$B$883,"201240 PAKET KILAT KHUSUS")</f>
        <v>0</v>
      </c>
      <c r="D42" s="5">
        <f>SUMIFS(Sheet1!$H$3:$H$883,Sheet1!$D$3:$D$883,$A42,Sheet1!$B$3:$B$883,"*"&amp;$D$2&amp;"*")</f>
        <v>0</v>
      </c>
      <c r="E42" s="5">
        <f>SUMIFS(Sheet1!$H$3:$H$883,Sheet1!$D$3:$D$883,$A42,Sheet1!$B$3:$B$883,"201210 SURAT KILAT KHUSUS")</f>
        <v>0</v>
      </c>
      <c r="F42" s="5">
        <f>SUMIFS(Sheet1!$H$3:$H$883,Sheet1!$D$3:$D$883,$A42,Sheet1!$B$3:$B$883,"*"&amp;$F$2&amp;"*")</f>
        <v>0</v>
      </c>
      <c r="G42" s="5">
        <f>SUMIFS(Sheet1!$H$3:$H$883,Sheet1!$D$3:$D$883,$A42,Sheet1!$B$3:$B$883,"*"&amp;$G$2&amp;"*")</f>
        <v>0</v>
      </c>
      <c r="H42" s="5">
        <f>SUMIFS(Sheet1!$H$3:$H$883,Sheet1!$D$3:$D$883,$A42,Sheet1!$B$3:$B$883,"*"&amp;$H$2&amp;"*")</f>
        <v>0</v>
      </c>
    </row>
    <row r="43" spans="1:8">
      <c r="A43" t="str">
        <f t="array" ref="A43">IF(ISNA(INDEX(Sheet1!$D$3:$D$883,MATCH(0,COUNTIF($A$2:A42,Sheet1!$D$3:$D$883),0))),"",INDEX(Sheet1!$D$3:$D$883,MATCH(0,COUNTIF($A$2:A42,Sheet1!$D$3:$D$883),0)))</f>
        <v>UMI HANIFAH</v>
      </c>
      <c r="B43" s="5">
        <f>SUMIFS(Sheet1!$G$3:$G$883,Sheet1!$D$3:$D$883,$A43,Sheet1!$B$3:$B$883,"201230 PAKETPOS")</f>
        <v>29703</v>
      </c>
      <c r="C43" s="5">
        <f>SUMIFS(Sheet1!$G$3:$G$883,Sheet1!$D$3:$D$883,$A43,Sheet1!$B$3:$B$883,"201240 PAKET KILAT KHUSUS")</f>
        <v>0</v>
      </c>
      <c r="D43" s="5">
        <f>SUMIFS(Sheet1!$H$3:$H$883,Sheet1!$D$3:$D$883,$A43,Sheet1!$B$3:$B$883,"*"&amp;$D$2&amp;"*")</f>
        <v>0</v>
      </c>
      <c r="E43" s="5">
        <f>SUMIFS(Sheet1!$H$3:$H$883,Sheet1!$D$3:$D$883,$A43,Sheet1!$B$3:$B$883,"201210 SURAT KILAT KHUSUS")</f>
        <v>0</v>
      </c>
      <c r="F43" s="5">
        <f>SUMIFS(Sheet1!$H$3:$H$883,Sheet1!$D$3:$D$883,$A43,Sheet1!$B$3:$B$883,"*"&amp;$F$2&amp;"*")</f>
        <v>0</v>
      </c>
      <c r="G43" s="5">
        <f>SUMIFS(Sheet1!$H$3:$H$883,Sheet1!$D$3:$D$883,$A43,Sheet1!$B$3:$B$883,"*"&amp;$G$2&amp;"*")</f>
        <v>0</v>
      </c>
      <c r="H43" s="5">
        <f>SUMIFS(Sheet1!$H$3:$H$883,Sheet1!$D$3:$D$883,$A43,Sheet1!$B$3:$B$883,"*"&amp;$H$2&amp;"*")</f>
        <v>0</v>
      </c>
    </row>
    <row r="44" spans="1:8">
      <c r="A44" t="str">
        <f t="array" ref="A44">IF(ISNA(INDEX(Sheet1!$D$3:$D$883,MATCH(0,COUNTIF($A$2:A43,Sheet1!$D$3:$D$883),0))),"",INDEX(Sheet1!$D$3:$D$883,MATCH(0,COUNTIF($A$2:A43,Sheet1!$D$3:$D$883),0)))</f>
        <v>DIAN</v>
      </c>
      <c r="B44" s="5">
        <f>SUMIFS(Sheet1!$G$3:$G$883,Sheet1!$D$3:$D$883,$A44,Sheet1!$B$3:$B$883,"201230 PAKETPOS")</f>
        <v>15842</v>
      </c>
      <c r="C44" s="5">
        <f>SUMIFS(Sheet1!$G$3:$G$883,Sheet1!$D$3:$D$883,$A44,Sheet1!$B$3:$B$883,"201240 PAKET KILAT KHUSUS")</f>
        <v>0</v>
      </c>
      <c r="D44" s="5">
        <f>SUMIFS(Sheet1!$H$3:$H$883,Sheet1!$D$3:$D$883,$A44,Sheet1!$B$3:$B$883,"*"&amp;$D$2&amp;"*")</f>
        <v>0</v>
      </c>
      <c r="E44" s="5">
        <f>SUMIFS(Sheet1!$H$3:$H$883,Sheet1!$D$3:$D$883,$A44,Sheet1!$B$3:$B$883,"201210 SURAT KILAT KHUSUS")</f>
        <v>0</v>
      </c>
      <c r="F44" s="5">
        <f>SUMIFS(Sheet1!$H$3:$H$883,Sheet1!$D$3:$D$883,$A44,Sheet1!$B$3:$B$883,"*"&amp;$F$2&amp;"*")</f>
        <v>0</v>
      </c>
      <c r="G44" s="5">
        <f>SUMIFS(Sheet1!$H$3:$H$883,Sheet1!$D$3:$D$883,$A44,Sheet1!$B$3:$B$883,"*"&amp;$G$2&amp;"*")</f>
        <v>0</v>
      </c>
      <c r="H44" s="5">
        <f>SUMIFS(Sheet1!$H$3:$H$883,Sheet1!$D$3:$D$883,$A44,Sheet1!$B$3:$B$883,"*"&amp;$H$2&amp;"*")</f>
        <v>0</v>
      </c>
    </row>
    <row r="45" spans="1:8">
      <c r="A45" t="str">
        <f t="array" ref="A45">IF(ISNA(INDEX(Sheet1!$D$3:$D$883,MATCH(0,COUNTIF($A$2:A44,Sheet1!$D$3:$D$883),0))),"",INDEX(Sheet1!$D$3:$D$883,MATCH(0,COUNTIF($A$2:A44,Sheet1!$D$3:$D$883),0)))</f>
        <v>MSA MOSLEM COLLECTION</v>
      </c>
      <c r="B45" s="5">
        <f>SUMIFS(Sheet1!$G$3:$G$883,Sheet1!$D$3:$D$883,$A45,Sheet1!$B$3:$B$883,"201230 PAKETPOS")</f>
        <v>0</v>
      </c>
      <c r="C45" s="5">
        <f>SUMIFS(Sheet1!$G$3:$G$883,Sheet1!$D$3:$D$883,$A45,Sheet1!$B$3:$B$883,"201240 PAKET KILAT KHUSUS")</f>
        <v>33168</v>
      </c>
      <c r="D45" s="5">
        <f>SUMIFS(Sheet1!$H$3:$H$883,Sheet1!$D$3:$D$883,$A45,Sheet1!$B$3:$B$883,"*"&amp;$D$2&amp;"*")</f>
        <v>0</v>
      </c>
      <c r="E45" s="5">
        <f>SUMIFS(Sheet1!$H$3:$H$883,Sheet1!$D$3:$D$883,$A45,Sheet1!$B$3:$B$883,"201210 SURAT KILAT KHUSUS")</f>
        <v>0</v>
      </c>
      <c r="F45" s="5">
        <f>SUMIFS(Sheet1!$H$3:$H$883,Sheet1!$D$3:$D$883,$A45,Sheet1!$B$3:$B$883,"*"&amp;$F$2&amp;"*")</f>
        <v>0</v>
      </c>
      <c r="G45" s="5">
        <f>SUMIFS(Sheet1!$H$3:$H$883,Sheet1!$D$3:$D$883,$A45,Sheet1!$B$3:$B$883,"*"&amp;$G$2&amp;"*")</f>
        <v>0</v>
      </c>
      <c r="H45" s="5">
        <f>SUMIFS(Sheet1!$H$3:$H$883,Sheet1!$D$3:$D$883,$A45,Sheet1!$B$3:$B$883,"*"&amp;$H$2&amp;"*")</f>
        <v>0</v>
      </c>
    </row>
    <row r="46" spans="1:8">
      <c r="A46" t="str">
        <f t="array" ref="A46">IF(ISNA(INDEX(Sheet1!$D$3:$D$883,MATCH(0,COUNTIF($A$2:A45,Sheet1!$D$3:$D$883),0))),"",INDEX(Sheet1!$D$3:$D$883,MATCH(0,COUNTIF($A$2:A45,Sheet1!$D$3:$D$883),0)))</f>
        <v>UMMU TSUROYYA</v>
      </c>
      <c r="B46" s="5">
        <f>SUMIFS(Sheet1!$G$3:$G$883,Sheet1!$D$3:$D$883,$A46,Sheet1!$B$3:$B$883,"201230 PAKETPOS")</f>
        <v>0</v>
      </c>
      <c r="C46" s="5">
        <f>SUMIFS(Sheet1!$G$3:$G$883,Sheet1!$D$3:$D$883,$A46,Sheet1!$B$3:$B$883,"201240 PAKET KILAT KHUSUS")</f>
        <v>27723</v>
      </c>
      <c r="D46" s="5">
        <f>SUMIFS(Sheet1!$H$3:$H$883,Sheet1!$D$3:$D$883,$A46,Sheet1!$B$3:$B$883,"*"&amp;$D$2&amp;"*")</f>
        <v>0</v>
      </c>
      <c r="E46" s="5">
        <f>SUMIFS(Sheet1!$H$3:$H$883,Sheet1!$D$3:$D$883,$A46,Sheet1!$B$3:$B$883,"201210 SURAT KILAT KHUSUS")</f>
        <v>0</v>
      </c>
      <c r="F46" s="5">
        <f>SUMIFS(Sheet1!$H$3:$H$883,Sheet1!$D$3:$D$883,$A46,Sheet1!$B$3:$B$883,"*"&amp;$F$2&amp;"*")</f>
        <v>0</v>
      </c>
      <c r="G46" s="5">
        <f>SUMIFS(Sheet1!$H$3:$H$883,Sheet1!$D$3:$D$883,$A46,Sheet1!$B$3:$B$883,"*"&amp;$G$2&amp;"*")</f>
        <v>0</v>
      </c>
      <c r="H46" s="5">
        <f>SUMIFS(Sheet1!$H$3:$H$883,Sheet1!$D$3:$D$883,$A46,Sheet1!$B$3:$B$883,"*"&amp;$H$2&amp;"*")</f>
        <v>0</v>
      </c>
    </row>
    <row r="47" spans="1:8">
      <c r="A47" t="str">
        <f t="array" ref="A47">IF(ISNA(INDEX(Sheet1!$D$3:$D$883,MATCH(0,COUNTIF($A$2:A46,Sheet1!$D$3:$D$883),0))),"",INDEX(Sheet1!$D$3:$D$883,MATCH(0,COUNTIF($A$2:A46,Sheet1!$D$3:$D$883),0)))</f>
        <v/>
      </c>
      <c r="B47" s="5">
        <f>SUMIFS(Sheet1!$G$3:$G$883,Sheet1!$D$3:$D$883,$A47,Sheet1!$B$3:$B$883,"201230 PAKETPOS")</f>
        <v>0</v>
      </c>
      <c r="C47" s="5">
        <f>SUMIFS(Sheet1!$G$3:$G$883,Sheet1!$D$3:$D$883,$A47,Sheet1!$B$3:$B$883,"201240 PAKET KILAT KHUSUS")</f>
        <v>0</v>
      </c>
      <c r="D47" s="5">
        <f>SUMIFS(Sheet1!$H$3:$H$883,Sheet1!$D$3:$D$883,$A47,Sheet1!$B$3:$B$883,"*"&amp;$D$2&amp;"*")</f>
        <v>0</v>
      </c>
      <c r="E47" s="5">
        <f>SUMIFS(Sheet1!$H$3:$H$883,Sheet1!$D$3:$D$883,$A47,Sheet1!$B$3:$B$883,"201210 SURAT KILAT KHUSUS")</f>
        <v>0</v>
      </c>
      <c r="F47" s="5">
        <f>SUMIFS(Sheet1!$H$3:$H$883,Sheet1!$D$3:$D$883,$A47,Sheet1!$B$3:$B$883,"*"&amp;$F$2&amp;"*")</f>
        <v>0</v>
      </c>
      <c r="G47" s="5">
        <f>SUMIFS(Sheet1!$H$3:$H$883,Sheet1!$D$3:$D$883,$A47,Sheet1!$B$3:$B$883,"*"&amp;$G$2&amp;"*")</f>
        <v>0</v>
      </c>
      <c r="H47" s="5">
        <f>SUMIFS(Sheet1!$H$3:$H$883,Sheet1!$D$3:$D$883,$A47,Sheet1!$B$3:$B$883,"*"&amp;$H$2&amp;"*")</f>
        <v>0</v>
      </c>
    </row>
    <row r="48" spans="1:8">
      <c r="A48" t="str">
        <f t="array" ref="A48">IF(ISNA(INDEX(Sheet1!$D$3:$D$883,MATCH(0,COUNTIF($A$2:A47,Sheet1!$D$3:$D$883),0))),"",INDEX(Sheet1!$D$3:$D$883,MATCH(0,COUNTIF($A$2:A47,Sheet1!$D$3:$D$883),0)))</f>
        <v/>
      </c>
      <c r="B48" s="5">
        <f>SUMIFS(Sheet1!$G$3:$G$883,Sheet1!$D$3:$D$883,$A48,Sheet1!$B$3:$B$883,"201230 PAKETPOS")</f>
        <v>0</v>
      </c>
      <c r="C48" s="5">
        <f>SUMIFS(Sheet1!$G$3:$G$883,Sheet1!$D$3:$D$883,$A48,Sheet1!$B$3:$B$883,"201240 PAKET KILAT KHUSUS")</f>
        <v>0</v>
      </c>
      <c r="D48" s="5">
        <f>SUMIFS(Sheet1!$H$3:$H$883,Sheet1!$D$3:$D$883,$A48,Sheet1!$B$3:$B$883,"*"&amp;$D$2&amp;"*")</f>
        <v>0</v>
      </c>
      <c r="E48" s="5">
        <f>SUMIFS(Sheet1!$H$3:$H$883,Sheet1!$D$3:$D$883,$A48,Sheet1!$B$3:$B$883,"201210 SURAT KILAT KHUSUS")</f>
        <v>0</v>
      </c>
      <c r="F48" s="5">
        <f>SUMIFS(Sheet1!$H$3:$H$883,Sheet1!$D$3:$D$883,$A48,Sheet1!$B$3:$B$883,"*"&amp;$F$2&amp;"*")</f>
        <v>0</v>
      </c>
      <c r="G48" s="5">
        <f>SUMIFS(Sheet1!$H$3:$H$883,Sheet1!$D$3:$D$883,$A48,Sheet1!$B$3:$B$883,"*"&amp;$G$2&amp;"*")</f>
        <v>0</v>
      </c>
      <c r="H48" s="5">
        <f>SUMIFS(Sheet1!$H$3:$H$883,Sheet1!$D$3:$D$883,$A48,Sheet1!$B$3:$B$883,"*"&amp;$H$2&amp;"*")</f>
        <v>0</v>
      </c>
    </row>
    <row r="49" spans="1:8">
      <c r="A49" t="str">
        <f t="array" ref="A49">IF(ISNA(INDEX(Sheet1!$D$3:$D$883,MATCH(0,COUNTIF($A$2:A48,Sheet1!$D$3:$D$883),0))),"",INDEX(Sheet1!$D$3:$D$883,MATCH(0,COUNTIF($A$2:A48,Sheet1!$D$3:$D$883),0)))</f>
        <v/>
      </c>
      <c r="B49" s="5">
        <f>SUMIFS(Sheet1!$G$3:$G$883,Sheet1!$D$3:$D$883,$A49,Sheet1!$B$3:$B$883,"201230 PAKETPOS")</f>
        <v>0</v>
      </c>
      <c r="C49" s="5">
        <f>SUMIFS(Sheet1!$G$3:$G$883,Sheet1!$D$3:$D$883,$A49,Sheet1!$B$3:$B$883,"201240 PAKET KILAT KHUSUS")</f>
        <v>0</v>
      </c>
      <c r="D49" s="5">
        <f>SUMIFS(Sheet1!$H$3:$H$883,Sheet1!$D$3:$D$883,$A49,Sheet1!$B$3:$B$883,"*"&amp;$D$2&amp;"*")</f>
        <v>0</v>
      </c>
      <c r="E49" s="5">
        <f>SUMIFS(Sheet1!$H$3:$H$883,Sheet1!$D$3:$D$883,$A49,Sheet1!$B$3:$B$883,"201210 SURAT KILAT KHUSUS")</f>
        <v>0</v>
      </c>
      <c r="F49" s="5">
        <f>SUMIFS(Sheet1!$H$3:$H$883,Sheet1!$D$3:$D$883,$A49,Sheet1!$B$3:$B$883,"*"&amp;$F$2&amp;"*")</f>
        <v>0</v>
      </c>
      <c r="G49" s="5">
        <f>SUMIFS(Sheet1!$H$3:$H$883,Sheet1!$D$3:$D$883,$A49,Sheet1!$B$3:$B$883,"*"&amp;$G$2&amp;"*")</f>
        <v>0</v>
      </c>
      <c r="H49" s="5">
        <f>SUMIFS(Sheet1!$H$3:$H$883,Sheet1!$D$3:$D$883,$A49,Sheet1!$B$3:$B$883,"*"&amp;$H$2&amp;"*")</f>
        <v>0</v>
      </c>
    </row>
    <row r="50" spans="1:8">
      <c r="A50" t="str">
        <f t="array" ref="A50">IF(ISNA(INDEX(Sheet1!$D$3:$D$883,MATCH(0,COUNTIF($A$2:A49,Sheet1!$D$3:$D$883),0))),"",INDEX(Sheet1!$D$3:$D$883,MATCH(0,COUNTIF($A$2:A49,Sheet1!$D$3:$D$883),0)))</f>
        <v/>
      </c>
      <c r="B50" s="5">
        <f>SUMIFS(Sheet1!$G$3:$G$883,Sheet1!$D$3:$D$883,$A50,Sheet1!$B$3:$B$883,"201230 PAKETPOS")</f>
        <v>0</v>
      </c>
      <c r="C50" s="5">
        <f>SUMIFS(Sheet1!$G$3:$G$883,Sheet1!$D$3:$D$883,$A50,Sheet1!$B$3:$B$883,"201240 PAKET KILAT KHUSUS")</f>
        <v>0</v>
      </c>
      <c r="D50" s="5">
        <f>SUMIFS(Sheet1!$H$3:$H$883,Sheet1!$D$3:$D$883,$A50,Sheet1!$B$3:$B$883,"*"&amp;$D$2&amp;"*")</f>
        <v>0</v>
      </c>
      <c r="E50" s="5">
        <f>SUMIFS(Sheet1!$H$3:$H$883,Sheet1!$D$3:$D$883,$A50,Sheet1!$B$3:$B$883,"201210 SURAT KILAT KHUSUS")</f>
        <v>0</v>
      </c>
      <c r="F50" s="5">
        <f>SUMIFS(Sheet1!$H$3:$H$883,Sheet1!$D$3:$D$883,$A50,Sheet1!$B$3:$B$883,"*"&amp;$F$2&amp;"*")</f>
        <v>0</v>
      </c>
      <c r="G50" s="5">
        <f>SUMIFS(Sheet1!$H$3:$H$883,Sheet1!$D$3:$D$883,$A50,Sheet1!$B$3:$B$883,"*"&amp;$G$2&amp;"*")</f>
        <v>0</v>
      </c>
      <c r="H50" s="5">
        <f>SUMIFS(Sheet1!$H$3:$H$883,Sheet1!$D$3:$D$883,$A50,Sheet1!$B$3:$B$883,"*"&amp;$H$2&amp;"*")</f>
        <v>0</v>
      </c>
    </row>
    <row r="51" spans="1:8">
      <c r="A51" t="str">
        <f t="array" ref="A51">IF(ISNA(INDEX(Sheet1!$D$3:$D$883,MATCH(0,COUNTIF($A$2:A50,Sheet1!$D$3:$D$883),0))),"",INDEX(Sheet1!$D$3:$D$883,MATCH(0,COUNTIF($A$2:A50,Sheet1!$D$3:$D$883),0)))</f>
        <v/>
      </c>
      <c r="B51" s="5">
        <f>SUMIFS(Sheet1!$G$3:$G$883,Sheet1!$D$3:$D$883,$A51,Sheet1!$B$3:$B$883,"201230 PAKETPOS")</f>
        <v>0</v>
      </c>
      <c r="C51" s="5">
        <f>SUMIFS(Sheet1!$G$3:$G$883,Sheet1!$D$3:$D$883,$A51,Sheet1!$B$3:$B$883,"201240 PAKET KILAT KHUSUS")</f>
        <v>0</v>
      </c>
      <c r="D51" s="5">
        <f>SUMIFS(Sheet1!$H$3:$H$883,Sheet1!$D$3:$D$883,$A51,Sheet1!$B$3:$B$883,"*"&amp;$D$2&amp;"*")</f>
        <v>0</v>
      </c>
      <c r="E51" s="5">
        <f>SUMIFS(Sheet1!$H$3:$H$883,Sheet1!$D$3:$D$883,$A51,Sheet1!$B$3:$B$883,"201210 SURAT KILAT KHUSUS")</f>
        <v>0</v>
      </c>
      <c r="F51" s="5">
        <f>SUMIFS(Sheet1!$H$3:$H$883,Sheet1!$D$3:$D$883,$A51,Sheet1!$B$3:$B$883,"*"&amp;$F$2&amp;"*")</f>
        <v>0</v>
      </c>
      <c r="G51" s="5">
        <f>SUMIFS(Sheet1!$H$3:$H$883,Sheet1!$D$3:$D$883,$A51,Sheet1!$B$3:$B$883,"*"&amp;$G$2&amp;"*")</f>
        <v>0</v>
      </c>
      <c r="H51" s="5">
        <f>SUMIFS(Sheet1!$H$3:$H$883,Sheet1!$D$3:$D$883,$A51,Sheet1!$B$3:$B$883,"*"&amp;$H$2&amp;"*")</f>
        <v>0</v>
      </c>
    </row>
    <row r="52" spans="1:8">
      <c r="A52" t="str">
        <f t="array" ref="A52">IF(ISNA(INDEX(Sheet1!$D$3:$D$883,MATCH(0,COUNTIF($A$2:A51,Sheet1!$D$3:$D$883),0))),"",INDEX(Sheet1!$D$3:$D$883,MATCH(0,COUNTIF($A$2:A51,Sheet1!$D$3:$D$883),0)))</f>
        <v/>
      </c>
      <c r="B52" s="5">
        <f>SUMIFS(Sheet1!$G$3:$G$883,Sheet1!$D$3:$D$883,$A52,Sheet1!$B$3:$B$883,"201230 PAKETPOS")</f>
        <v>0</v>
      </c>
      <c r="C52" s="5">
        <f>SUMIFS(Sheet1!$G$3:$G$883,Sheet1!$D$3:$D$883,$A52,Sheet1!$B$3:$B$883,"201240 PAKET KILAT KHUSUS")</f>
        <v>0</v>
      </c>
      <c r="D52" s="5">
        <f>SUMIFS(Sheet1!$H$3:$H$883,Sheet1!$D$3:$D$883,$A52,Sheet1!$B$3:$B$883,"*"&amp;$D$2&amp;"*")</f>
        <v>0</v>
      </c>
      <c r="E52" s="5">
        <f>SUMIFS(Sheet1!$H$3:$H$883,Sheet1!$D$3:$D$883,$A52,Sheet1!$B$3:$B$883,"201210 SURAT KILAT KHUSUS")</f>
        <v>0</v>
      </c>
      <c r="F52" s="5">
        <f>SUMIFS(Sheet1!$H$3:$H$883,Sheet1!$D$3:$D$883,$A52,Sheet1!$B$3:$B$883,"*"&amp;$F$2&amp;"*")</f>
        <v>0</v>
      </c>
      <c r="G52" s="5">
        <f>SUMIFS(Sheet1!$H$3:$H$883,Sheet1!$D$3:$D$883,$A52,Sheet1!$B$3:$B$883,"*"&amp;$G$2&amp;"*")</f>
        <v>0</v>
      </c>
      <c r="H52" s="5">
        <f>SUMIFS(Sheet1!$H$3:$H$883,Sheet1!$D$3:$D$883,$A52,Sheet1!$B$3:$B$883,"*"&amp;$H$2&amp;"*")</f>
        <v>0</v>
      </c>
    </row>
    <row r="53" spans="1:8">
      <c r="A53" t="str">
        <f t="array" ref="A53">IF(ISNA(INDEX(Sheet1!$D$3:$D$883,MATCH(0,COUNTIF($A$2:A52,Sheet1!$D$3:$D$883),0))),"",INDEX(Sheet1!$D$3:$D$883,MATCH(0,COUNTIF($A$2:A52,Sheet1!$D$3:$D$883),0)))</f>
        <v/>
      </c>
      <c r="B53" s="5">
        <f>SUMIFS(Sheet1!$G$3:$G$883,Sheet1!$D$3:$D$883,$A53,Sheet1!$B$3:$B$883,"201230 PAKETPOS")</f>
        <v>0</v>
      </c>
      <c r="C53" s="5">
        <f>SUMIFS(Sheet1!$G$3:$G$883,Sheet1!$D$3:$D$883,$A53,Sheet1!$B$3:$B$883,"201240 PAKET KILAT KHUSUS")</f>
        <v>0</v>
      </c>
      <c r="D53" s="5">
        <f>SUMIFS(Sheet1!$H$3:$H$883,Sheet1!$D$3:$D$883,$A53,Sheet1!$B$3:$B$883,"*"&amp;$D$2&amp;"*")</f>
        <v>0</v>
      </c>
      <c r="E53" s="5">
        <f>SUMIFS(Sheet1!$H$3:$H$883,Sheet1!$D$3:$D$883,$A53,Sheet1!$B$3:$B$883,"201210 SURAT KILAT KHUSUS")</f>
        <v>0</v>
      </c>
      <c r="F53" s="5">
        <f>SUMIFS(Sheet1!$H$3:$H$883,Sheet1!$D$3:$D$883,$A53,Sheet1!$B$3:$B$883,"*"&amp;$F$2&amp;"*")</f>
        <v>0</v>
      </c>
      <c r="G53" s="5">
        <f>SUMIFS(Sheet1!$H$3:$H$883,Sheet1!$D$3:$D$883,$A53,Sheet1!$B$3:$B$883,"*"&amp;$G$2&amp;"*")</f>
        <v>0</v>
      </c>
      <c r="H53" s="5">
        <f>SUMIFS(Sheet1!$H$3:$H$883,Sheet1!$D$3:$D$883,$A53,Sheet1!$B$3:$B$883,"*"&amp;$H$2&amp;"*")</f>
        <v>0</v>
      </c>
    </row>
    <row r="54" spans="1:8">
      <c r="A54" t="str">
        <f t="array" ref="A54">IF(ISNA(INDEX(Sheet1!$D$3:$D$883,MATCH(0,COUNTIF($A$2:A53,Sheet1!$D$3:$D$883),0))),"",INDEX(Sheet1!$D$3:$D$883,MATCH(0,COUNTIF($A$2:A53,Sheet1!$D$3:$D$883),0)))</f>
        <v/>
      </c>
      <c r="B54" s="5">
        <f>SUMIFS(Sheet1!$G$3:$G$883,Sheet1!$D$3:$D$883,$A54,Sheet1!$B$3:$B$883,"201230 PAKETPOS")</f>
        <v>0</v>
      </c>
      <c r="C54" s="5">
        <f>SUMIFS(Sheet1!$G$3:$G$883,Sheet1!$D$3:$D$883,$A54,Sheet1!$B$3:$B$883,"201240 PAKET KILAT KHUSUS")</f>
        <v>0</v>
      </c>
      <c r="D54" s="5">
        <f>SUMIFS(Sheet1!$H$3:$H$883,Sheet1!$D$3:$D$883,$A54,Sheet1!$B$3:$B$883,"*"&amp;$D$2&amp;"*")</f>
        <v>0</v>
      </c>
      <c r="E54" s="5">
        <f>SUMIFS(Sheet1!$H$3:$H$883,Sheet1!$D$3:$D$883,$A54,Sheet1!$B$3:$B$883,"201210 SURAT KILAT KHUSUS")</f>
        <v>0</v>
      </c>
      <c r="F54" s="5">
        <f>SUMIFS(Sheet1!$H$3:$H$883,Sheet1!$D$3:$D$883,$A54,Sheet1!$B$3:$B$883,"*"&amp;$F$2&amp;"*")</f>
        <v>0</v>
      </c>
      <c r="G54" s="5">
        <f>SUMIFS(Sheet1!$H$3:$H$883,Sheet1!$D$3:$D$883,$A54,Sheet1!$B$3:$B$883,"*"&amp;$G$2&amp;"*")</f>
        <v>0</v>
      </c>
      <c r="H54" s="5">
        <f>SUMIFS(Sheet1!$H$3:$H$883,Sheet1!$D$3:$D$883,$A54,Sheet1!$B$3:$B$883,"*"&amp;$H$2&amp;"*")</f>
        <v>0</v>
      </c>
    </row>
    <row r="55" spans="1:8">
      <c r="A55" t="str">
        <f t="array" ref="A55">IF(ISNA(INDEX(Sheet1!$D$3:$D$883,MATCH(0,COUNTIF($A$2:A54,Sheet1!$D$3:$D$883),0))),"",INDEX(Sheet1!$D$3:$D$883,MATCH(0,COUNTIF($A$2:A54,Sheet1!$D$3:$D$883),0)))</f>
        <v/>
      </c>
      <c r="B55" s="5">
        <f>SUMIFS(Sheet1!$G$3:$G$883,Sheet1!$D$3:$D$883,$A55,Sheet1!$B$3:$B$883,"201230 PAKETPOS")</f>
        <v>0</v>
      </c>
      <c r="C55" s="5">
        <f>SUMIFS(Sheet1!$G$3:$G$883,Sheet1!$D$3:$D$883,$A55,Sheet1!$B$3:$B$883,"201240 PAKET KILAT KHUSUS")</f>
        <v>0</v>
      </c>
      <c r="D55" s="5">
        <f>SUMIFS(Sheet1!$H$3:$H$883,Sheet1!$D$3:$D$883,$A55,Sheet1!$B$3:$B$883,"*"&amp;$D$2&amp;"*")</f>
        <v>0</v>
      </c>
      <c r="E55" s="5">
        <f>SUMIFS(Sheet1!$H$3:$H$883,Sheet1!$D$3:$D$883,$A55,Sheet1!$B$3:$B$883,"201210 SURAT KILAT KHUSUS")</f>
        <v>0</v>
      </c>
      <c r="F55" s="5">
        <f>SUMIFS(Sheet1!$H$3:$H$883,Sheet1!$D$3:$D$883,$A55,Sheet1!$B$3:$B$883,"*"&amp;$F$2&amp;"*")</f>
        <v>0</v>
      </c>
      <c r="G55" s="5">
        <f>SUMIFS(Sheet1!$H$3:$H$883,Sheet1!$D$3:$D$883,$A55,Sheet1!$B$3:$B$883,"*"&amp;$G$2&amp;"*")</f>
        <v>0</v>
      </c>
      <c r="H55" s="5">
        <f>SUMIFS(Sheet1!$H$3:$H$883,Sheet1!$D$3:$D$883,$A55,Sheet1!$B$3:$B$883,"*"&amp;$H$2&amp;"*")</f>
        <v>0</v>
      </c>
    </row>
    <row r="56" spans="1:8">
      <c r="A56" t="str">
        <f t="array" ref="A56">IF(ISNA(INDEX(Sheet1!$D$3:$D$883,MATCH(0,COUNTIF($A$2:A55,Sheet1!$D$3:$D$883),0))),"",INDEX(Sheet1!$D$3:$D$883,MATCH(0,COUNTIF($A$2:A55,Sheet1!$D$3:$D$883),0)))</f>
        <v/>
      </c>
      <c r="B56" s="5">
        <f>SUMIFS(Sheet1!$G$3:$G$883,Sheet1!$D$3:$D$883,$A56,Sheet1!$B$3:$B$883,"201230 PAKETPOS")</f>
        <v>0</v>
      </c>
      <c r="C56" s="5">
        <f>SUMIFS(Sheet1!$G$3:$G$883,Sheet1!$D$3:$D$883,$A56,Sheet1!$B$3:$B$883,"201240 PAKET KILAT KHUSUS")</f>
        <v>0</v>
      </c>
      <c r="D56" s="5">
        <f>SUMIFS(Sheet1!$H$3:$H$883,Sheet1!$D$3:$D$883,$A56,Sheet1!$B$3:$B$883,"*"&amp;$D$2&amp;"*")</f>
        <v>0</v>
      </c>
      <c r="E56" s="5">
        <f>SUMIFS(Sheet1!$H$3:$H$883,Sheet1!$D$3:$D$883,$A56,Sheet1!$B$3:$B$883,"201210 SURAT KILAT KHUSUS")</f>
        <v>0</v>
      </c>
      <c r="F56" s="5">
        <f>SUMIFS(Sheet1!$H$3:$H$883,Sheet1!$D$3:$D$883,$A56,Sheet1!$B$3:$B$883,"*"&amp;$F$2&amp;"*")</f>
        <v>0</v>
      </c>
      <c r="G56" s="5">
        <f>SUMIFS(Sheet1!$H$3:$H$883,Sheet1!$D$3:$D$883,$A56,Sheet1!$B$3:$B$883,"*"&amp;$G$2&amp;"*")</f>
        <v>0</v>
      </c>
      <c r="H56" s="5">
        <f>SUMIFS(Sheet1!$H$3:$H$883,Sheet1!$D$3:$D$883,$A56,Sheet1!$B$3:$B$883,"*"&amp;$H$2&amp;"*")</f>
        <v>0</v>
      </c>
    </row>
    <row r="57" spans="1:8">
      <c r="A57" t="str">
        <f t="array" ref="A57">IF(ISNA(INDEX(Sheet1!$D$3:$D$883,MATCH(0,COUNTIF($A$2:A56,Sheet1!$D$3:$D$883),0))),"",INDEX(Sheet1!$D$3:$D$883,MATCH(0,COUNTIF($A$2:A56,Sheet1!$D$3:$D$883),0)))</f>
        <v/>
      </c>
      <c r="B57" s="5">
        <f>SUMIFS(Sheet1!$G$3:$G$883,Sheet1!$D$3:$D$883,$A57,Sheet1!$B$3:$B$883,"201230 PAKETPOS")</f>
        <v>0</v>
      </c>
      <c r="C57" s="5">
        <f>SUMIFS(Sheet1!$G$3:$G$883,Sheet1!$D$3:$D$883,$A57,Sheet1!$B$3:$B$883,"201240 PAKET KILAT KHUSUS")</f>
        <v>0</v>
      </c>
      <c r="D57" s="5">
        <f>SUMIFS(Sheet1!$H$3:$H$883,Sheet1!$D$3:$D$883,$A57,Sheet1!$B$3:$B$883,"*"&amp;$D$2&amp;"*")</f>
        <v>0</v>
      </c>
      <c r="E57" s="5">
        <f>SUMIFS(Sheet1!$H$3:$H$883,Sheet1!$D$3:$D$883,$A57,Sheet1!$B$3:$B$883,"201210 SURAT KILAT KHUSUS")</f>
        <v>0</v>
      </c>
      <c r="F57" s="5">
        <f>SUMIFS(Sheet1!$H$3:$H$883,Sheet1!$D$3:$D$883,$A57,Sheet1!$B$3:$B$883,"*"&amp;$F$2&amp;"*")</f>
        <v>0</v>
      </c>
      <c r="G57" s="5">
        <f>SUMIFS(Sheet1!$H$3:$H$883,Sheet1!$D$3:$D$883,$A57,Sheet1!$B$3:$B$883,"*"&amp;$G$2&amp;"*")</f>
        <v>0</v>
      </c>
      <c r="H57" s="5">
        <f>SUMIFS(Sheet1!$H$3:$H$883,Sheet1!$D$3:$D$883,$A57,Sheet1!$B$3:$B$883,"*"&amp;$H$2&amp;"*")</f>
        <v>0</v>
      </c>
    </row>
    <row r="58" spans="1:8">
      <c r="A58" t="str">
        <f t="array" ref="A58">IF(ISNA(INDEX(Sheet1!$D$3:$D$883,MATCH(0,COUNTIF($A$2:A57,Sheet1!$D$3:$D$883),0))),"",INDEX(Sheet1!$D$3:$D$883,MATCH(0,COUNTIF($A$2:A57,Sheet1!$D$3:$D$883),0)))</f>
        <v/>
      </c>
      <c r="B58" s="5">
        <f>SUMIFS(Sheet1!$G$3:$G$883,Sheet1!$D$3:$D$883,$A58,Sheet1!$B$3:$B$883,"201230 PAKETPOS")</f>
        <v>0</v>
      </c>
      <c r="C58" s="5">
        <f>SUMIFS(Sheet1!$G$3:$G$883,Sheet1!$D$3:$D$883,$A58,Sheet1!$B$3:$B$883,"201240 PAKET KILAT KHUSUS")</f>
        <v>0</v>
      </c>
      <c r="D58" s="5">
        <f>SUMIFS(Sheet1!$H$3:$H$883,Sheet1!$D$3:$D$883,$A58,Sheet1!$B$3:$B$883,"*"&amp;$D$2&amp;"*")</f>
        <v>0</v>
      </c>
      <c r="E58" s="5">
        <f>SUMIFS(Sheet1!$H$3:$H$883,Sheet1!$D$3:$D$883,$A58,Sheet1!$B$3:$B$883,"201210 SURAT KILAT KHUSUS")</f>
        <v>0</v>
      </c>
      <c r="F58" s="5">
        <f>SUMIFS(Sheet1!$H$3:$H$883,Sheet1!$D$3:$D$883,$A58,Sheet1!$B$3:$B$883,"*"&amp;$F$2&amp;"*")</f>
        <v>0</v>
      </c>
      <c r="G58" s="5">
        <f>SUMIFS(Sheet1!$H$3:$H$883,Sheet1!$D$3:$D$883,$A58,Sheet1!$B$3:$B$883,"*"&amp;$G$2&amp;"*")</f>
        <v>0</v>
      </c>
      <c r="H58" s="5">
        <f>SUMIFS(Sheet1!$H$3:$H$883,Sheet1!$D$3:$D$883,$A58,Sheet1!$B$3:$B$883,"*"&amp;$H$2&amp;"*")</f>
        <v>0</v>
      </c>
    </row>
    <row r="59" spans="1:8">
      <c r="A59" t="str">
        <f t="array" ref="A59">IF(ISNA(INDEX(Sheet1!$D$3:$D$883,MATCH(0,COUNTIF($A$2:A58,Sheet1!$D$3:$D$883),0))),"",INDEX(Sheet1!$D$3:$D$883,MATCH(0,COUNTIF($A$2:A58,Sheet1!$D$3:$D$883),0)))</f>
        <v/>
      </c>
      <c r="B59" s="5">
        <f>SUMIFS(Sheet1!$G$3:$G$883,Sheet1!$D$3:$D$883,$A59,Sheet1!$B$3:$B$883,"201230 PAKETPOS")</f>
        <v>0</v>
      </c>
      <c r="C59" s="5">
        <f>SUMIFS(Sheet1!$G$3:$G$883,Sheet1!$D$3:$D$883,$A59,Sheet1!$B$3:$B$883,"201240 PAKET KILAT KHUSUS")</f>
        <v>0</v>
      </c>
      <c r="D59" s="5">
        <f>SUMIFS(Sheet1!$H$3:$H$883,Sheet1!$D$3:$D$883,$A59,Sheet1!$B$3:$B$883,"*"&amp;$D$2&amp;"*")</f>
        <v>0</v>
      </c>
      <c r="E59" s="5">
        <f>SUMIFS(Sheet1!$H$3:$H$883,Sheet1!$D$3:$D$883,$A59,Sheet1!$B$3:$B$883,"201210 SURAT KILAT KHUSUS")</f>
        <v>0</v>
      </c>
      <c r="F59" s="5">
        <f>SUMIFS(Sheet1!$H$3:$H$883,Sheet1!$D$3:$D$883,$A59,Sheet1!$B$3:$B$883,"*"&amp;$F$2&amp;"*")</f>
        <v>0</v>
      </c>
      <c r="G59" s="5">
        <f>SUMIFS(Sheet1!$H$3:$H$883,Sheet1!$D$3:$D$883,$A59,Sheet1!$B$3:$B$883,"*"&amp;$G$2&amp;"*")</f>
        <v>0</v>
      </c>
      <c r="H59" s="5">
        <f>SUMIFS(Sheet1!$H$3:$H$883,Sheet1!$D$3:$D$883,$A59,Sheet1!$B$3:$B$883,"*"&amp;$H$2&amp;"*")</f>
        <v>0</v>
      </c>
    </row>
    <row r="60" spans="1:8">
      <c r="A60" t="str">
        <f t="array" ref="A60">IF(ISNA(INDEX(Sheet1!$D$3:$D$883,MATCH(0,COUNTIF($A$2:A59,Sheet1!$D$3:$D$883),0))),"",INDEX(Sheet1!$D$3:$D$883,MATCH(0,COUNTIF($A$2:A59,Sheet1!$D$3:$D$883),0)))</f>
        <v/>
      </c>
      <c r="B60" s="5">
        <f>SUMIFS(Sheet1!$G$3:$G$883,Sheet1!$D$3:$D$883,$A60,Sheet1!$B$3:$B$883,"201230 PAKETPOS")</f>
        <v>0</v>
      </c>
      <c r="C60" s="5">
        <f>SUMIFS(Sheet1!$G$3:$G$883,Sheet1!$D$3:$D$883,$A60,Sheet1!$B$3:$B$883,"201240 PAKET KILAT KHUSUS")</f>
        <v>0</v>
      </c>
      <c r="D60" s="5">
        <f>SUMIFS(Sheet1!$H$3:$H$883,Sheet1!$D$3:$D$883,$A60,Sheet1!$B$3:$B$883,"*"&amp;$D$2&amp;"*")</f>
        <v>0</v>
      </c>
      <c r="E60" s="5">
        <f>SUMIFS(Sheet1!$H$3:$H$883,Sheet1!$D$3:$D$883,$A60,Sheet1!$B$3:$B$883,"201210 SURAT KILAT KHUSUS")</f>
        <v>0</v>
      </c>
      <c r="F60" s="5">
        <f>SUMIFS(Sheet1!$H$3:$H$883,Sheet1!$D$3:$D$883,$A60,Sheet1!$B$3:$B$883,"*"&amp;$F$2&amp;"*")</f>
        <v>0</v>
      </c>
      <c r="G60" s="5">
        <f>SUMIFS(Sheet1!$H$3:$H$883,Sheet1!$D$3:$D$883,$A60,Sheet1!$B$3:$B$883,"*"&amp;$G$2&amp;"*")</f>
        <v>0</v>
      </c>
      <c r="H60" s="5">
        <f>SUMIFS(Sheet1!$H$3:$H$883,Sheet1!$D$3:$D$883,$A60,Sheet1!$B$3:$B$883,"*"&amp;$H$2&amp;"*")</f>
        <v>0</v>
      </c>
    </row>
    <row r="61" spans="1:8">
      <c r="A61" t="str">
        <f t="array" ref="A61">IF(ISNA(INDEX(Sheet1!$D$3:$D$883,MATCH(0,COUNTIF($A$2:A60,Sheet1!$D$3:$D$883),0))),"",INDEX(Sheet1!$D$3:$D$883,MATCH(0,COUNTIF($A$2:A60,Sheet1!$D$3:$D$883),0)))</f>
        <v/>
      </c>
      <c r="B61" s="5">
        <f>SUMIFS(Sheet1!$G$3:$G$883,Sheet1!$D$3:$D$883,$A61,Sheet1!$B$3:$B$883,"201230 PAKETPOS")</f>
        <v>0</v>
      </c>
      <c r="C61" s="5">
        <f>SUMIFS(Sheet1!$G$3:$G$883,Sheet1!$D$3:$D$883,$A61,Sheet1!$B$3:$B$883,"201240 PAKET KILAT KHUSUS")</f>
        <v>0</v>
      </c>
      <c r="D61" s="5">
        <f>SUMIFS(Sheet1!$H$3:$H$883,Sheet1!$D$3:$D$883,$A61,Sheet1!$B$3:$B$883,"*"&amp;$D$2&amp;"*")</f>
        <v>0</v>
      </c>
      <c r="E61" s="5">
        <f>SUMIFS(Sheet1!$H$3:$H$883,Sheet1!$D$3:$D$883,$A61,Sheet1!$B$3:$B$883,"201210 SURAT KILAT KHUSUS")</f>
        <v>0</v>
      </c>
      <c r="F61" s="5">
        <f>SUMIFS(Sheet1!$H$3:$H$883,Sheet1!$D$3:$D$883,$A61,Sheet1!$B$3:$B$883,"*"&amp;$F$2&amp;"*")</f>
        <v>0</v>
      </c>
      <c r="G61" s="5">
        <f>SUMIFS(Sheet1!$H$3:$H$883,Sheet1!$D$3:$D$883,$A61,Sheet1!$B$3:$B$883,"*"&amp;$G$2&amp;"*")</f>
        <v>0</v>
      </c>
      <c r="H61" s="5">
        <f>SUMIFS(Sheet1!$H$3:$H$883,Sheet1!$D$3:$D$883,$A61,Sheet1!$B$3:$B$883,"*"&amp;$H$2&amp;"*")</f>
        <v>0</v>
      </c>
    </row>
    <row r="62" spans="1:8">
      <c r="A62" t="str">
        <f t="array" ref="A62">IF(ISNA(INDEX(Sheet1!$D$3:$D$883,MATCH(0,COUNTIF($A$2:A61,Sheet1!$D$3:$D$883),0))),"",INDEX(Sheet1!$D$3:$D$883,MATCH(0,COUNTIF($A$2:A61,Sheet1!$D$3:$D$883),0)))</f>
        <v/>
      </c>
      <c r="B62" s="5">
        <f>SUMIFS(Sheet1!$G$3:$G$883,Sheet1!$D$3:$D$883,$A62,Sheet1!$B$3:$B$883,"201230 PAKETPOS")</f>
        <v>0</v>
      </c>
      <c r="C62" s="5">
        <f>SUMIFS(Sheet1!$G$3:$G$883,Sheet1!$D$3:$D$883,$A62,Sheet1!$B$3:$B$883,"201240 PAKET KILAT KHUSUS")</f>
        <v>0</v>
      </c>
      <c r="D62" s="5">
        <f>SUMIFS(Sheet1!$H$3:$H$883,Sheet1!$D$3:$D$883,$A62,Sheet1!$B$3:$B$883,"*"&amp;$D$2&amp;"*")</f>
        <v>0</v>
      </c>
      <c r="E62" s="5">
        <f>SUMIFS(Sheet1!$H$3:$H$883,Sheet1!$D$3:$D$883,$A62,Sheet1!$B$3:$B$883,"201210 SURAT KILAT KHUSUS")</f>
        <v>0</v>
      </c>
      <c r="F62" s="5">
        <f>SUMIFS(Sheet1!$H$3:$H$883,Sheet1!$D$3:$D$883,$A62,Sheet1!$B$3:$B$883,"*"&amp;$F$2&amp;"*")</f>
        <v>0</v>
      </c>
      <c r="G62" s="5">
        <f>SUMIFS(Sheet1!$H$3:$H$883,Sheet1!$D$3:$D$883,$A62,Sheet1!$B$3:$B$883,"*"&amp;$G$2&amp;"*")</f>
        <v>0</v>
      </c>
      <c r="H62" s="5">
        <f>SUMIFS(Sheet1!$H$3:$H$883,Sheet1!$D$3:$D$883,$A62,Sheet1!$B$3:$B$883,"*"&amp;$H$2&amp;"*")</f>
        <v>0</v>
      </c>
    </row>
    <row r="63" spans="1:8">
      <c r="A63" t="str">
        <f t="array" ref="A63">IF(ISNA(INDEX(Sheet1!$D$3:$D$883,MATCH(0,COUNTIF($A$2:A62,Sheet1!$D$3:$D$883),0))),"",INDEX(Sheet1!$D$3:$D$883,MATCH(0,COUNTIF($A$2:A62,Sheet1!$D$3:$D$883),0)))</f>
        <v/>
      </c>
      <c r="B63" s="5">
        <f>SUMIFS(Sheet1!$G$3:$G$883,Sheet1!$D$3:$D$883,$A63,Sheet1!$B$3:$B$883,"201230 PAKETPOS")</f>
        <v>0</v>
      </c>
      <c r="C63" s="5">
        <f>SUMIFS(Sheet1!$G$3:$G$883,Sheet1!$D$3:$D$883,$A63,Sheet1!$B$3:$B$883,"201240 PAKET KILAT KHUSUS")</f>
        <v>0</v>
      </c>
      <c r="D63" s="5">
        <f>SUMIFS(Sheet1!$H$3:$H$883,Sheet1!$D$3:$D$883,$A63,Sheet1!$B$3:$B$883,"*"&amp;$D$2&amp;"*")</f>
        <v>0</v>
      </c>
      <c r="E63" s="5">
        <f>SUMIFS(Sheet1!$H$3:$H$883,Sheet1!$D$3:$D$883,$A63,Sheet1!$B$3:$B$883,"201210 SURAT KILAT KHUSUS")</f>
        <v>0</v>
      </c>
      <c r="F63" s="5">
        <f>SUMIFS(Sheet1!$H$3:$H$883,Sheet1!$D$3:$D$883,$A63,Sheet1!$B$3:$B$883,"*"&amp;$F$2&amp;"*")</f>
        <v>0</v>
      </c>
      <c r="G63" s="5">
        <f>SUMIFS(Sheet1!$H$3:$H$883,Sheet1!$D$3:$D$883,$A63,Sheet1!$B$3:$B$883,"*"&amp;$G$2&amp;"*")</f>
        <v>0</v>
      </c>
      <c r="H63" s="5">
        <f>SUMIFS(Sheet1!$H$3:$H$883,Sheet1!$D$3:$D$883,$A63,Sheet1!$B$3:$B$883,"*"&amp;$H$2&amp;"*")</f>
        <v>0</v>
      </c>
    </row>
    <row r="64" spans="1:8">
      <c r="A64" t="str">
        <f t="array" ref="A64">IF(ISNA(INDEX(Sheet1!$D$3:$D$883,MATCH(0,COUNTIF($A$2:A63,Sheet1!$D$3:$D$883),0))),"",INDEX(Sheet1!$D$3:$D$883,MATCH(0,COUNTIF($A$2:A63,Sheet1!$D$3:$D$883),0)))</f>
        <v/>
      </c>
      <c r="B64" s="5">
        <f>SUMIFS(Sheet1!$G$3:$G$883,Sheet1!$D$3:$D$883,$A64,Sheet1!$B$3:$B$883,"201230 PAKETPOS")</f>
        <v>0</v>
      </c>
      <c r="C64" s="5">
        <f>SUMIFS(Sheet1!$G$3:$G$883,Sheet1!$D$3:$D$883,$A64,Sheet1!$B$3:$B$883,"201240 PAKET KILAT KHUSUS")</f>
        <v>0</v>
      </c>
      <c r="D64" s="5">
        <f>SUMIFS(Sheet1!$H$3:$H$883,Sheet1!$D$3:$D$883,$A64,Sheet1!$B$3:$B$883,"*"&amp;$D$2&amp;"*")</f>
        <v>0</v>
      </c>
      <c r="E64" s="5">
        <f>SUMIFS(Sheet1!$H$3:$H$883,Sheet1!$D$3:$D$883,$A64,Sheet1!$B$3:$B$883,"201210 SURAT KILAT KHUSUS")</f>
        <v>0</v>
      </c>
      <c r="F64" s="5">
        <f>SUMIFS(Sheet1!$H$3:$H$883,Sheet1!$D$3:$D$883,$A64,Sheet1!$B$3:$B$883,"*"&amp;$F$2&amp;"*")</f>
        <v>0</v>
      </c>
      <c r="G64" s="5">
        <f>SUMIFS(Sheet1!$H$3:$H$883,Sheet1!$D$3:$D$883,$A64,Sheet1!$B$3:$B$883,"*"&amp;$G$2&amp;"*")</f>
        <v>0</v>
      </c>
      <c r="H64" s="5">
        <f>SUMIFS(Sheet1!$H$3:$H$883,Sheet1!$D$3:$D$883,$A64,Sheet1!$B$3:$B$883,"*"&amp;$H$2&amp;"*")</f>
        <v>0</v>
      </c>
    </row>
    <row r="65" spans="1:8">
      <c r="A65" t="str">
        <f t="array" ref="A65">IF(ISNA(INDEX(Sheet1!$D$3:$D$883,MATCH(0,COUNTIF($A$2:A64,Sheet1!$D$3:$D$883),0))),"",INDEX(Sheet1!$D$3:$D$883,MATCH(0,COUNTIF($A$2:A64,Sheet1!$D$3:$D$883),0)))</f>
        <v/>
      </c>
      <c r="B65" s="5">
        <f>SUMIFS(Sheet1!$G$3:$G$883,Sheet1!$D$3:$D$883,$A65,Sheet1!$B$3:$B$883,"201230 PAKETPOS")</f>
        <v>0</v>
      </c>
      <c r="C65" s="5">
        <f>SUMIFS(Sheet1!$G$3:$G$883,Sheet1!$D$3:$D$883,$A65,Sheet1!$B$3:$B$883,"201240 PAKET KILAT KHUSUS")</f>
        <v>0</v>
      </c>
      <c r="D65" s="5">
        <f>SUMIFS(Sheet1!$H$3:$H$883,Sheet1!$D$3:$D$883,$A65,Sheet1!$B$3:$B$883,"*"&amp;$D$2&amp;"*")</f>
        <v>0</v>
      </c>
      <c r="E65" s="5">
        <f>SUMIFS(Sheet1!$H$3:$H$883,Sheet1!$D$3:$D$883,$A65,Sheet1!$B$3:$B$883,"201210 SURAT KILAT KHUSUS")</f>
        <v>0</v>
      </c>
      <c r="F65" s="5">
        <f>SUMIFS(Sheet1!$H$3:$H$883,Sheet1!$D$3:$D$883,$A65,Sheet1!$B$3:$B$883,"*"&amp;$F$2&amp;"*")</f>
        <v>0</v>
      </c>
      <c r="G65" s="5">
        <f>SUMIFS(Sheet1!$H$3:$H$883,Sheet1!$D$3:$D$883,$A65,Sheet1!$B$3:$B$883,"*"&amp;$G$2&amp;"*")</f>
        <v>0</v>
      </c>
      <c r="H65" s="5">
        <f>SUMIFS(Sheet1!$H$3:$H$883,Sheet1!$D$3:$D$883,$A65,Sheet1!$B$3:$B$883,"*"&amp;$H$2&amp;"*")</f>
        <v>0</v>
      </c>
    </row>
    <row r="66" spans="1:8">
      <c r="A66" t="str">
        <f t="array" ref="A66">IF(ISNA(INDEX(Sheet1!$D$3:$D$883,MATCH(0,COUNTIF($A$2:A65,Sheet1!$D$3:$D$883),0))),"",INDEX(Sheet1!$D$3:$D$883,MATCH(0,COUNTIF($A$2:A65,Sheet1!$D$3:$D$883),0)))</f>
        <v/>
      </c>
      <c r="B66" s="5">
        <f>SUMIFS(Sheet1!$G$3:$G$883,Sheet1!$D$3:$D$883,$A66,Sheet1!$B$3:$B$883,"201230 PAKETPOS")</f>
        <v>0</v>
      </c>
      <c r="C66" s="5">
        <f>SUMIFS(Sheet1!$G$3:$G$883,Sheet1!$D$3:$D$883,$A66,Sheet1!$B$3:$B$883,"201240 PAKET KILAT KHUSUS")</f>
        <v>0</v>
      </c>
      <c r="D66" s="5">
        <f>SUMIFS(Sheet1!$H$3:$H$883,Sheet1!$D$3:$D$883,$A66,Sheet1!$B$3:$B$883,"*"&amp;$D$2&amp;"*")</f>
        <v>0</v>
      </c>
      <c r="E66" s="5">
        <f>SUMIFS(Sheet1!$H$3:$H$883,Sheet1!$D$3:$D$883,$A66,Sheet1!$B$3:$B$883,"201210 SURAT KILAT KHUSUS")</f>
        <v>0</v>
      </c>
      <c r="F66" s="5">
        <f>SUMIFS(Sheet1!$H$3:$H$883,Sheet1!$D$3:$D$883,$A66,Sheet1!$B$3:$B$883,"*"&amp;$F$2&amp;"*")</f>
        <v>0</v>
      </c>
      <c r="G66" s="5">
        <f>SUMIFS(Sheet1!$H$3:$H$883,Sheet1!$D$3:$D$883,$A66,Sheet1!$B$3:$B$883,"*"&amp;$G$2&amp;"*")</f>
        <v>0</v>
      </c>
      <c r="H66" s="5">
        <f>SUMIFS(Sheet1!$H$3:$H$883,Sheet1!$D$3:$D$883,$A66,Sheet1!$B$3:$B$883,"*"&amp;$H$2&amp;"*")</f>
        <v>0</v>
      </c>
    </row>
    <row r="67" spans="1:8">
      <c r="A67" t="str">
        <f t="array" ref="A67">IF(ISNA(INDEX(Sheet1!$D$3:$D$883,MATCH(0,COUNTIF($A$2:A66,Sheet1!$D$3:$D$883),0))),"",INDEX(Sheet1!$D$3:$D$883,MATCH(0,COUNTIF($A$2:A66,Sheet1!$D$3:$D$883),0)))</f>
        <v/>
      </c>
      <c r="B67" s="5">
        <f>SUMIFS(Sheet1!$G$3:$G$883,Sheet1!$D$3:$D$883,$A67,Sheet1!$B$3:$B$883,"201230 PAKETPOS")</f>
        <v>0</v>
      </c>
      <c r="C67" s="5">
        <f>SUMIFS(Sheet1!$G$3:$G$883,Sheet1!$D$3:$D$883,$A67,Sheet1!$B$3:$B$883,"201240 PAKET KILAT KHUSUS")</f>
        <v>0</v>
      </c>
      <c r="D67" s="5">
        <f>SUMIFS(Sheet1!$H$3:$H$883,Sheet1!$D$3:$D$883,$A67,Sheet1!$B$3:$B$883,"*"&amp;$D$2&amp;"*")</f>
        <v>0</v>
      </c>
      <c r="E67" s="5">
        <f>SUMIFS(Sheet1!$H$3:$H$883,Sheet1!$D$3:$D$883,$A67,Sheet1!$B$3:$B$883,"201210 SURAT KILAT KHUSUS")</f>
        <v>0</v>
      </c>
      <c r="F67" s="5">
        <f>SUMIFS(Sheet1!$H$3:$H$883,Sheet1!$D$3:$D$883,$A67,Sheet1!$B$3:$B$883,"*"&amp;$F$2&amp;"*")</f>
        <v>0</v>
      </c>
      <c r="G67" s="5">
        <f>SUMIFS(Sheet1!$H$3:$H$883,Sheet1!$D$3:$D$883,$A67,Sheet1!$B$3:$B$883,"*"&amp;$G$2&amp;"*")</f>
        <v>0</v>
      </c>
      <c r="H67" s="5">
        <f>SUMIFS(Sheet1!$H$3:$H$883,Sheet1!$D$3:$D$883,$A67,Sheet1!$B$3:$B$883,"*"&amp;$H$2&amp;"*")</f>
        <v>0</v>
      </c>
    </row>
    <row r="68" spans="1:8">
      <c r="A68" t="str">
        <f t="array" ref="A68">IF(ISNA(INDEX(Sheet1!$D$3:$D$883,MATCH(0,COUNTIF($A$2:A67,Sheet1!$D$3:$D$883),0))),"",INDEX(Sheet1!$D$3:$D$883,MATCH(0,COUNTIF($A$2:A67,Sheet1!$D$3:$D$883),0)))</f>
        <v/>
      </c>
      <c r="B68" s="5">
        <f>SUMIFS(Sheet1!$G$3:$G$883,Sheet1!$D$3:$D$883,$A68,Sheet1!$B$3:$B$883,"201230 PAKETPOS")</f>
        <v>0</v>
      </c>
      <c r="C68" s="5">
        <f>SUMIFS(Sheet1!$G$3:$G$883,Sheet1!$D$3:$D$883,$A68,Sheet1!$B$3:$B$883,"201240 PAKET KILAT KHUSUS")</f>
        <v>0</v>
      </c>
      <c r="D68" s="5">
        <f>SUMIFS(Sheet1!$H$3:$H$883,Sheet1!$D$3:$D$883,$A68,Sheet1!$B$3:$B$883,"*"&amp;$D$2&amp;"*")</f>
        <v>0</v>
      </c>
      <c r="E68" s="5">
        <f>SUMIFS(Sheet1!$H$3:$H$883,Sheet1!$D$3:$D$883,$A68,Sheet1!$B$3:$B$883,"201210 SURAT KILAT KHUSUS")</f>
        <v>0</v>
      </c>
      <c r="F68" s="5">
        <f>SUMIFS(Sheet1!$H$3:$H$883,Sheet1!$D$3:$D$883,$A68,Sheet1!$B$3:$B$883,"*"&amp;$F$2&amp;"*")</f>
        <v>0</v>
      </c>
      <c r="G68" s="5">
        <f>SUMIFS(Sheet1!$H$3:$H$883,Sheet1!$D$3:$D$883,$A68,Sheet1!$B$3:$B$883,"*"&amp;$G$2&amp;"*")</f>
        <v>0</v>
      </c>
      <c r="H68" s="5">
        <f>SUMIFS(Sheet1!$H$3:$H$883,Sheet1!$D$3:$D$883,$A68,Sheet1!$B$3:$B$883,"*"&amp;$H$2&amp;"*")</f>
        <v>0</v>
      </c>
    </row>
    <row r="69" spans="1:8">
      <c r="A69" t="str">
        <f t="array" ref="A69">IF(ISNA(INDEX(Sheet1!$D$3:$D$883,MATCH(0,COUNTIF($A$2:A68,Sheet1!$D$3:$D$883),0))),"",INDEX(Sheet1!$D$3:$D$883,MATCH(0,COUNTIF($A$2:A68,Sheet1!$D$3:$D$883),0)))</f>
        <v/>
      </c>
      <c r="B69" s="5">
        <f>SUMIFS(Sheet1!$G$3:$G$883,Sheet1!$D$3:$D$883,$A69,Sheet1!$B$3:$B$883,"201230 PAKETPOS")</f>
        <v>0</v>
      </c>
      <c r="C69" s="5">
        <f>SUMIFS(Sheet1!$G$3:$G$883,Sheet1!$D$3:$D$883,$A69,Sheet1!$B$3:$B$883,"201240 PAKET KILAT KHUSUS")</f>
        <v>0</v>
      </c>
      <c r="D69" s="5">
        <f>SUMIFS(Sheet1!$H$3:$H$883,Sheet1!$D$3:$D$883,$A69,Sheet1!$B$3:$B$883,"*"&amp;$D$2&amp;"*")</f>
        <v>0</v>
      </c>
      <c r="E69" s="5">
        <f>SUMIFS(Sheet1!$H$3:$H$883,Sheet1!$D$3:$D$883,$A69,Sheet1!$B$3:$B$883,"201210 SURAT KILAT KHUSUS")</f>
        <v>0</v>
      </c>
      <c r="F69" s="5">
        <f>SUMIFS(Sheet1!$H$3:$H$883,Sheet1!$D$3:$D$883,$A69,Sheet1!$B$3:$B$883,"*"&amp;$F$2&amp;"*")</f>
        <v>0</v>
      </c>
      <c r="G69" s="5">
        <f>SUMIFS(Sheet1!$H$3:$H$883,Sheet1!$D$3:$D$883,$A69,Sheet1!$B$3:$B$883,"*"&amp;$G$2&amp;"*")</f>
        <v>0</v>
      </c>
      <c r="H69" s="5">
        <f>SUMIFS(Sheet1!$H$3:$H$883,Sheet1!$D$3:$D$883,$A69,Sheet1!$B$3:$B$883,"*"&amp;$H$2&amp;"*")</f>
        <v>0</v>
      </c>
    </row>
    <row r="70" spans="1:8">
      <c r="A70" t="str">
        <f t="array" ref="A70">IF(ISNA(INDEX(Sheet1!$D$3:$D$883,MATCH(0,COUNTIF($A$2:A69,Sheet1!$D$3:$D$883),0))),"",INDEX(Sheet1!$D$3:$D$883,MATCH(0,COUNTIF($A$2:A69,Sheet1!$D$3:$D$883),0)))</f>
        <v/>
      </c>
      <c r="B70" s="5">
        <f>SUMIFS(Sheet1!$G$3:$G$883,Sheet1!$D$3:$D$883,$A70,Sheet1!$B$3:$B$883,"201230 PAKETPOS")</f>
        <v>0</v>
      </c>
      <c r="C70" s="5">
        <f>SUMIFS(Sheet1!$G$3:$G$883,Sheet1!$D$3:$D$883,$A70,Sheet1!$B$3:$B$883,"201240 PAKET KILAT KHUSUS")</f>
        <v>0</v>
      </c>
      <c r="D70" s="5">
        <f>SUMIFS(Sheet1!$H$3:$H$883,Sheet1!$D$3:$D$883,$A70,Sheet1!$B$3:$B$883,"*"&amp;$D$2&amp;"*")</f>
        <v>0</v>
      </c>
      <c r="E70" s="5">
        <f>SUMIFS(Sheet1!$H$3:$H$883,Sheet1!$D$3:$D$883,$A70,Sheet1!$B$3:$B$883,"201210 SURAT KILAT KHUSUS")</f>
        <v>0</v>
      </c>
      <c r="F70" s="5">
        <f>SUMIFS(Sheet1!$H$3:$H$883,Sheet1!$D$3:$D$883,$A70,Sheet1!$B$3:$B$883,"*"&amp;$F$2&amp;"*")</f>
        <v>0</v>
      </c>
      <c r="G70" s="5">
        <f>SUMIFS(Sheet1!$H$3:$H$883,Sheet1!$D$3:$D$883,$A70,Sheet1!$B$3:$B$883,"*"&amp;$G$2&amp;"*")</f>
        <v>0</v>
      </c>
      <c r="H70" s="5">
        <f>SUMIFS(Sheet1!$H$3:$H$883,Sheet1!$D$3:$D$883,$A70,Sheet1!$B$3:$B$883,"*"&amp;$H$2&amp;"*")</f>
        <v>0</v>
      </c>
    </row>
    <row r="71" spans="1:8">
      <c r="A71" t="str">
        <f t="array" ref="A71">IF(ISNA(INDEX(Sheet1!$D$3:$D$883,MATCH(0,COUNTIF($A$2:A70,Sheet1!$D$3:$D$883),0))),"",INDEX(Sheet1!$D$3:$D$883,MATCH(0,COUNTIF($A$2:A70,Sheet1!$D$3:$D$883),0)))</f>
        <v/>
      </c>
      <c r="B71" s="5">
        <f>SUMIFS(Sheet1!$G$3:$G$883,Sheet1!$D$3:$D$883,$A71,Sheet1!$B$3:$B$883,"201230 PAKETPOS")</f>
        <v>0</v>
      </c>
      <c r="C71" s="5">
        <f>SUMIFS(Sheet1!$G$3:$G$883,Sheet1!$D$3:$D$883,$A71,Sheet1!$B$3:$B$883,"201240 PAKET KILAT KHUSUS")</f>
        <v>0</v>
      </c>
      <c r="D71" s="5">
        <f>SUMIFS(Sheet1!$H$3:$H$883,Sheet1!$D$3:$D$883,$A71,Sheet1!$B$3:$B$883,"*"&amp;$D$2&amp;"*")</f>
        <v>0</v>
      </c>
      <c r="E71" s="5">
        <f>SUMIFS(Sheet1!$H$3:$H$883,Sheet1!$D$3:$D$883,$A71,Sheet1!$B$3:$B$883,"201210 SURAT KILAT KHUSUS")</f>
        <v>0</v>
      </c>
      <c r="F71" s="5">
        <f>SUMIFS(Sheet1!$H$3:$H$883,Sheet1!$D$3:$D$883,$A71,Sheet1!$B$3:$B$883,"*"&amp;$F$2&amp;"*")</f>
        <v>0</v>
      </c>
      <c r="G71" s="5">
        <f>SUMIFS(Sheet1!$H$3:$H$883,Sheet1!$D$3:$D$883,$A71,Sheet1!$B$3:$B$883,"*"&amp;$G$2&amp;"*")</f>
        <v>0</v>
      </c>
      <c r="H71" s="5">
        <f>SUMIFS(Sheet1!$H$3:$H$883,Sheet1!$D$3:$D$883,$A71,Sheet1!$B$3:$B$883,"*"&amp;$H$2&amp;"*")</f>
        <v>0</v>
      </c>
    </row>
    <row r="72" spans="1:8">
      <c r="A72" t="str">
        <f t="array" ref="A72">IF(ISNA(INDEX(Sheet1!$D$3:$D$883,MATCH(0,COUNTIF($A$2:A71,Sheet1!$D$3:$D$883),0))),"",INDEX(Sheet1!$D$3:$D$883,MATCH(0,COUNTIF($A$2:A71,Sheet1!$D$3:$D$883),0)))</f>
        <v/>
      </c>
      <c r="B72" s="5">
        <f>SUMIFS(Sheet1!$G$3:$G$883,Sheet1!$D$3:$D$883,$A72,Sheet1!$B$3:$B$883,"201230 PAKETPOS")</f>
        <v>0</v>
      </c>
      <c r="C72" s="5">
        <f>SUMIFS(Sheet1!$G$3:$G$883,Sheet1!$D$3:$D$883,$A72,Sheet1!$B$3:$B$883,"201240 PAKET KILAT KHUSUS")</f>
        <v>0</v>
      </c>
      <c r="D72" s="5">
        <f>SUMIFS(Sheet1!$H$3:$H$883,Sheet1!$D$3:$D$883,$A72,Sheet1!$B$3:$B$883,"*"&amp;$D$2&amp;"*")</f>
        <v>0</v>
      </c>
      <c r="E72" s="5">
        <f>SUMIFS(Sheet1!$H$3:$H$883,Sheet1!$D$3:$D$883,$A72,Sheet1!$B$3:$B$883,"201210 SURAT KILAT KHUSUS")</f>
        <v>0</v>
      </c>
      <c r="F72" s="5">
        <f>SUMIFS(Sheet1!$H$3:$H$883,Sheet1!$D$3:$D$883,$A72,Sheet1!$B$3:$B$883,"*"&amp;$F$2&amp;"*")</f>
        <v>0</v>
      </c>
      <c r="G72" s="5">
        <f>SUMIFS(Sheet1!$H$3:$H$883,Sheet1!$D$3:$D$883,$A72,Sheet1!$B$3:$B$883,"*"&amp;$G$2&amp;"*")</f>
        <v>0</v>
      </c>
      <c r="H72" s="5">
        <f>SUMIFS(Sheet1!$H$3:$H$883,Sheet1!$D$3:$D$883,$A72,Sheet1!$B$3:$B$883,"*"&amp;$H$2&amp;"*")</f>
        <v>0</v>
      </c>
    </row>
    <row r="73" spans="1:8">
      <c r="A73" t="str">
        <f t="array" ref="A73">IF(ISNA(INDEX(Sheet1!$D$3:$D$883,MATCH(0,COUNTIF($A$2:A72,Sheet1!$D$3:$D$883),0))),"",INDEX(Sheet1!$D$3:$D$883,MATCH(0,COUNTIF($A$2:A72,Sheet1!$D$3:$D$883),0)))</f>
        <v/>
      </c>
      <c r="B73" s="5">
        <f>SUMIFS(Sheet1!$G$3:$G$883,Sheet1!$D$3:$D$883,$A73,Sheet1!$B$3:$B$883,"201230 PAKETPOS")</f>
        <v>0</v>
      </c>
      <c r="C73" s="5">
        <f>SUMIFS(Sheet1!$G$3:$G$883,Sheet1!$D$3:$D$883,$A73,Sheet1!$B$3:$B$883,"201240 PAKET KILAT KHUSUS")</f>
        <v>0</v>
      </c>
      <c r="D73" s="5">
        <f>SUMIFS(Sheet1!$H$3:$H$883,Sheet1!$D$3:$D$883,$A73,Sheet1!$B$3:$B$883,"*"&amp;$D$2&amp;"*")</f>
        <v>0</v>
      </c>
      <c r="E73" s="5">
        <f>SUMIFS(Sheet1!$H$3:$H$883,Sheet1!$D$3:$D$883,$A73,Sheet1!$B$3:$B$883,"201210 SURAT KILAT KHUSUS")</f>
        <v>0</v>
      </c>
      <c r="F73" s="5">
        <f>SUMIFS(Sheet1!$H$3:$H$883,Sheet1!$D$3:$D$883,$A73,Sheet1!$B$3:$B$883,"*"&amp;$F$2&amp;"*")</f>
        <v>0</v>
      </c>
      <c r="G73" s="5">
        <f>SUMIFS(Sheet1!$H$3:$H$883,Sheet1!$D$3:$D$883,$A73,Sheet1!$B$3:$B$883,"*"&amp;$G$2&amp;"*")</f>
        <v>0</v>
      </c>
      <c r="H73" s="5">
        <f>SUMIFS(Sheet1!$H$3:$H$883,Sheet1!$D$3:$D$883,$A73,Sheet1!$B$3:$B$883,"*"&amp;$H$2&amp;"*")</f>
        <v>0</v>
      </c>
    </row>
    <row r="74" spans="1:8">
      <c r="A74" t="str">
        <f t="array" ref="A74">IF(ISNA(INDEX(Sheet1!$D$3:$D$883,MATCH(0,COUNTIF($A$2:A73,Sheet1!$D$3:$D$883),0))),"",INDEX(Sheet1!$D$3:$D$883,MATCH(0,COUNTIF($A$2:A73,Sheet1!$D$3:$D$883),0)))</f>
        <v/>
      </c>
      <c r="B74" s="5">
        <f>SUMIFS(Sheet1!$G$3:$G$883,Sheet1!$D$3:$D$883,$A74,Sheet1!$B$3:$B$883,"201230 PAKETPOS")</f>
        <v>0</v>
      </c>
      <c r="C74" s="5">
        <f>SUMIFS(Sheet1!$G$3:$G$883,Sheet1!$D$3:$D$883,$A74,Sheet1!$B$3:$B$883,"201240 PAKET KILAT KHUSUS")</f>
        <v>0</v>
      </c>
      <c r="D74" s="5">
        <f>SUMIFS(Sheet1!$H$3:$H$883,Sheet1!$D$3:$D$883,$A74,Sheet1!$B$3:$B$883,"*"&amp;$D$2&amp;"*")</f>
        <v>0</v>
      </c>
      <c r="E74" s="5">
        <f>SUMIFS(Sheet1!$H$3:$H$883,Sheet1!$D$3:$D$883,$A74,Sheet1!$B$3:$B$883,"201210 SURAT KILAT KHUSUS")</f>
        <v>0</v>
      </c>
      <c r="F74" s="5">
        <f>SUMIFS(Sheet1!$H$3:$H$883,Sheet1!$D$3:$D$883,$A74,Sheet1!$B$3:$B$883,"*"&amp;$F$2&amp;"*")</f>
        <v>0</v>
      </c>
      <c r="G74" s="5">
        <f>SUMIFS(Sheet1!$H$3:$H$883,Sheet1!$D$3:$D$883,$A74,Sheet1!$B$3:$B$883,"*"&amp;$G$2&amp;"*")</f>
        <v>0</v>
      </c>
      <c r="H74" s="5">
        <f>SUMIFS(Sheet1!$H$3:$H$883,Sheet1!$D$3:$D$883,$A74,Sheet1!$B$3:$B$883,"*"&amp;$H$2&amp;"*")</f>
        <v>0</v>
      </c>
    </row>
    <row r="75" spans="1:8">
      <c r="A75" t="str">
        <f t="array" ref="A75">IF(ISNA(INDEX(Sheet1!$D$3:$D$883,MATCH(0,COUNTIF($A$2:A74,Sheet1!$D$3:$D$883),0))),"",INDEX(Sheet1!$D$3:$D$883,MATCH(0,COUNTIF($A$2:A74,Sheet1!$D$3:$D$883),0)))</f>
        <v/>
      </c>
      <c r="B75" s="5">
        <f>SUMIFS(Sheet1!$G$3:$G$883,Sheet1!$D$3:$D$883,$A75,Sheet1!$B$3:$B$883,"201230 PAKETPOS")</f>
        <v>0</v>
      </c>
      <c r="C75" s="5">
        <f>SUMIFS(Sheet1!$G$3:$G$883,Sheet1!$D$3:$D$883,$A75,Sheet1!$B$3:$B$883,"201240 PAKET KILAT KHUSUS")</f>
        <v>0</v>
      </c>
      <c r="D75" s="5">
        <f>SUMIFS(Sheet1!$H$3:$H$883,Sheet1!$D$3:$D$883,$A75,Sheet1!$B$3:$B$883,"*"&amp;$D$2&amp;"*")</f>
        <v>0</v>
      </c>
      <c r="E75" s="5">
        <f>SUMIFS(Sheet1!$H$3:$H$883,Sheet1!$D$3:$D$883,$A75,Sheet1!$B$3:$B$883,"201210 SURAT KILAT KHUSUS")</f>
        <v>0</v>
      </c>
      <c r="F75" s="5">
        <f>SUMIFS(Sheet1!$H$3:$H$883,Sheet1!$D$3:$D$883,$A75,Sheet1!$B$3:$B$883,"*"&amp;$F$2&amp;"*")</f>
        <v>0</v>
      </c>
      <c r="G75" s="5">
        <f>SUMIFS(Sheet1!$H$3:$H$883,Sheet1!$D$3:$D$883,$A75,Sheet1!$B$3:$B$883,"*"&amp;$G$2&amp;"*")</f>
        <v>0</v>
      </c>
      <c r="H75" s="5">
        <f>SUMIFS(Sheet1!$H$3:$H$883,Sheet1!$D$3:$D$883,$A75,Sheet1!$B$3:$B$883,"*"&amp;$H$2&amp;"*")</f>
        <v>0</v>
      </c>
    </row>
    <row r="76" spans="1:8">
      <c r="A76" t="str">
        <f t="array" ref="A76">IF(ISNA(INDEX(Sheet1!$D$3:$D$883,MATCH(0,COUNTIF($A$2:A75,Sheet1!$D$3:$D$883),0))),"",INDEX(Sheet1!$D$3:$D$883,MATCH(0,COUNTIF($A$2:A75,Sheet1!$D$3:$D$883),0)))</f>
        <v/>
      </c>
      <c r="B76" s="5">
        <f>SUMIFS(Sheet1!$G$3:$G$883,Sheet1!$D$3:$D$883,$A76,Sheet1!$B$3:$B$883,"201230 PAKETPOS")</f>
        <v>0</v>
      </c>
      <c r="C76" s="5">
        <f>SUMIFS(Sheet1!$G$3:$G$883,Sheet1!$D$3:$D$883,$A76,Sheet1!$B$3:$B$883,"201240 PAKET KILAT KHUSUS")</f>
        <v>0</v>
      </c>
      <c r="D76" s="5">
        <f>SUMIFS(Sheet1!$H$3:$H$883,Sheet1!$D$3:$D$883,$A76,Sheet1!$B$3:$B$883,"*"&amp;$D$2&amp;"*")</f>
        <v>0</v>
      </c>
      <c r="E76" s="5">
        <f>SUMIFS(Sheet1!$H$3:$H$883,Sheet1!$D$3:$D$883,$A76,Sheet1!$B$3:$B$883,"201210 SURAT KILAT KHUSUS")</f>
        <v>0</v>
      </c>
      <c r="F76" s="5">
        <f>SUMIFS(Sheet1!$H$3:$H$883,Sheet1!$D$3:$D$883,$A76,Sheet1!$B$3:$B$883,"*"&amp;$F$2&amp;"*")</f>
        <v>0</v>
      </c>
      <c r="G76" s="5">
        <f>SUMIFS(Sheet1!$H$3:$H$883,Sheet1!$D$3:$D$883,$A76,Sheet1!$B$3:$B$883,"*"&amp;$G$2&amp;"*")</f>
        <v>0</v>
      </c>
      <c r="H76" s="5">
        <f>SUMIFS(Sheet1!$H$3:$H$883,Sheet1!$D$3:$D$883,$A76,Sheet1!$B$3:$B$883,"*"&amp;$H$2&amp;"*")</f>
        <v>0</v>
      </c>
    </row>
    <row r="77" spans="1:8">
      <c r="A77" t="str">
        <f t="array" ref="A77">IF(ISNA(INDEX(Sheet1!$D$3:$D$883,MATCH(0,COUNTIF($A$2:A76,Sheet1!$D$3:$D$883),0))),"",INDEX(Sheet1!$D$3:$D$883,MATCH(0,COUNTIF($A$2:A76,Sheet1!$D$3:$D$883),0)))</f>
        <v/>
      </c>
      <c r="B77" s="5">
        <f>SUMIFS(Sheet1!$G$3:$G$883,Sheet1!$D$3:$D$883,$A77,Sheet1!$B$3:$B$883,"201230 PAKETPOS")</f>
        <v>0</v>
      </c>
      <c r="C77" s="5">
        <f>SUMIFS(Sheet1!$G$3:$G$883,Sheet1!$D$3:$D$883,$A77,Sheet1!$B$3:$B$883,"201240 PAKET KILAT KHUSUS")</f>
        <v>0</v>
      </c>
      <c r="D77" s="5">
        <f>SUMIFS(Sheet1!$H$3:$H$883,Sheet1!$D$3:$D$883,$A77,Sheet1!$B$3:$B$883,"*"&amp;$D$2&amp;"*")</f>
        <v>0</v>
      </c>
      <c r="E77" s="5">
        <f>SUMIFS(Sheet1!$H$3:$H$883,Sheet1!$D$3:$D$883,$A77,Sheet1!$B$3:$B$883,"201210 SURAT KILAT KHUSUS")</f>
        <v>0</v>
      </c>
      <c r="F77" s="5">
        <f>SUMIFS(Sheet1!$H$3:$H$883,Sheet1!$D$3:$D$883,$A77,Sheet1!$B$3:$B$883,"*"&amp;$F$2&amp;"*")</f>
        <v>0</v>
      </c>
      <c r="G77" s="5">
        <f>SUMIFS(Sheet1!$H$3:$H$883,Sheet1!$D$3:$D$883,$A77,Sheet1!$B$3:$B$883,"*"&amp;$G$2&amp;"*")</f>
        <v>0</v>
      </c>
      <c r="H77" s="5">
        <f>SUMIFS(Sheet1!$H$3:$H$883,Sheet1!$D$3:$D$883,$A77,Sheet1!$B$3:$B$883,"*"&amp;$H$2&amp;"*")</f>
        <v>0</v>
      </c>
    </row>
    <row r="78" spans="1:8">
      <c r="A78" t="str">
        <f t="array" ref="A78">IF(ISNA(INDEX(Sheet1!$D$3:$D$883,MATCH(0,COUNTIF($A$2:A77,Sheet1!$D$3:$D$883),0))),"",INDEX(Sheet1!$D$3:$D$883,MATCH(0,COUNTIF($A$2:A77,Sheet1!$D$3:$D$883),0)))</f>
        <v/>
      </c>
      <c r="B78" s="5">
        <f>SUMIFS(Sheet1!$G$3:$G$883,Sheet1!$D$3:$D$883,$A78,Sheet1!$B$3:$B$883,"201230 PAKETPOS")</f>
        <v>0</v>
      </c>
      <c r="C78" s="5">
        <f>SUMIFS(Sheet1!$G$3:$G$883,Sheet1!$D$3:$D$883,$A78,Sheet1!$B$3:$B$883,"201240 PAKET KILAT KHUSUS")</f>
        <v>0</v>
      </c>
      <c r="D78" s="5">
        <f>SUMIFS(Sheet1!$H$3:$H$883,Sheet1!$D$3:$D$883,$A78,Sheet1!$B$3:$B$883,"*"&amp;$D$2&amp;"*")</f>
        <v>0</v>
      </c>
      <c r="E78" s="5">
        <f>SUMIFS(Sheet1!$H$3:$H$883,Sheet1!$D$3:$D$883,$A78,Sheet1!$B$3:$B$883,"201210 SURAT KILAT KHUSUS")</f>
        <v>0</v>
      </c>
      <c r="F78" s="5">
        <f>SUMIFS(Sheet1!$H$3:$H$883,Sheet1!$D$3:$D$883,$A78,Sheet1!$B$3:$B$883,"*"&amp;$F$2&amp;"*")</f>
        <v>0</v>
      </c>
      <c r="G78" s="5">
        <f>SUMIFS(Sheet1!$H$3:$H$883,Sheet1!$D$3:$D$883,$A78,Sheet1!$B$3:$B$883,"*"&amp;$G$2&amp;"*")</f>
        <v>0</v>
      </c>
      <c r="H78" s="5">
        <f>SUMIFS(Sheet1!$H$3:$H$883,Sheet1!$D$3:$D$883,$A78,Sheet1!$B$3:$B$883,"*"&amp;$H$2&amp;"*")</f>
        <v>0</v>
      </c>
    </row>
    <row r="79" spans="1:8">
      <c r="A79" t="str">
        <f t="array" ref="A79">IF(ISNA(INDEX(Sheet1!$D$3:$D$883,MATCH(0,COUNTIF($A$2:A78,Sheet1!$D$3:$D$883),0))),"",INDEX(Sheet1!$D$3:$D$883,MATCH(0,COUNTIF($A$2:A78,Sheet1!$D$3:$D$883),0)))</f>
        <v/>
      </c>
      <c r="B79" s="5">
        <f>SUMIFS(Sheet1!$G$3:$G$883,Sheet1!$D$3:$D$883,$A79,Sheet1!$B$3:$B$883,"201230 PAKETPOS")</f>
        <v>0</v>
      </c>
      <c r="C79" s="5">
        <f>SUMIFS(Sheet1!$G$3:$G$883,Sheet1!$D$3:$D$883,$A79,Sheet1!$B$3:$B$883,"201240 PAKET KILAT KHUSUS")</f>
        <v>0</v>
      </c>
      <c r="D79" s="5">
        <f>SUMIFS(Sheet1!$H$3:$H$883,Sheet1!$D$3:$D$883,$A79,Sheet1!$B$3:$B$883,"*"&amp;$D$2&amp;"*")</f>
        <v>0</v>
      </c>
      <c r="E79" s="5">
        <f>SUMIFS(Sheet1!$H$3:$H$883,Sheet1!$D$3:$D$883,$A79,Sheet1!$B$3:$B$883,"201210 SURAT KILAT KHUSUS")</f>
        <v>0</v>
      </c>
      <c r="F79" s="5">
        <f>SUMIFS(Sheet1!$H$3:$H$883,Sheet1!$D$3:$D$883,$A79,Sheet1!$B$3:$B$883,"*"&amp;$F$2&amp;"*")</f>
        <v>0</v>
      </c>
      <c r="G79" s="5">
        <f>SUMIFS(Sheet1!$H$3:$H$883,Sheet1!$D$3:$D$883,$A79,Sheet1!$B$3:$B$883,"*"&amp;$G$2&amp;"*")</f>
        <v>0</v>
      </c>
      <c r="H79" s="5">
        <f>SUMIFS(Sheet1!$H$3:$H$883,Sheet1!$D$3:$D$883,$A79,Sheet1!$B$3:$B$883,"*"&amp;$H$2&amp;"*")</f>
        <v>0</v>
      </c>
    </row>
    <row r="80" spans="1:8">
      <c r="A80" t="str">
        <f t="array" ref="A80">IF(ISNA(INDEX(Sheet1!$D$3:$D$883,MATCH(0,COUNTIF($A$2:A79,Sheet1!$D$3:$D$883),0))),"",INDEX(Sheet1!$D$3:$D$883,MATCH(0,COUNTIF($A$2:A79,Sheet1!$D$3:$D$883),0)))</f>
        <v/>
      </c>
      <c r="B80" s="5">
        <f>SUMIFS(Sheet1!$G$3:$G$883,Sheet1!$D$3:$D$883,$A80,Sheet1!$B$3:$B$883,"201230 PAKETPOS")</f>
        <v>0</v>
      </c>
      <c r="C80" s="5">
        <f>SUMIFS(Sheet1!$G$3:$G$883,Sheet1!$D$3:$D$883,$A80,Sheet1!$B$3:$B$883,"201240 PAKET KILAT KHUSUS")</f>
        <v>0</v>
      </c>
      <c r="D80" s="5">
        <f>SUMIFS(Sheet1!$H$3:$H$883,Sheet1!$D$3:$D$883,$A80,Sheet1!$B$3:$B$883,"*"&amp;$D$2&amp;"*")</f>
        <v>0</v>
      </c>
      <c r="E80" s="5">
        <f>SUMIFS(Sheet1!$H$3:$H$883,Sheet1!$D$3:$D$883,$A80,Sheet1!$B$3:$B$883,"201210 SURAT KILAT KHUSUS")</f>
        <v>0</v>
      </c>
      <c r="F80" s="5">
        <f>SUMIFS(Sheet1!$H$3:$H$883,Sheet1!$D$3:$D$883,$A80,Sheet1!$B$3:$B$883,"*"&amp;$F$2&amp;"*")</f>
        <v>0</v>
      </c>
      <c r="G80" s="5">
        <f>SUMIFS(Sheet1!$H$3:$H$883,Sheet1!$D$3:$D$883,$A80,Sheet1!$B$3:$B$883,"*"&amp;$G$2&amp;"*")</f>
        <v>0</v>
      </c>
      <c r="H80" s="5">
        <f>SUMIFS(Sheet1!$H$3:$H$883,Sheet1!$D$3:$D$883,$A80,Sheet1!$B$3:$B$883,"*"&amp;$H$2&amp;"*")</f>
        <v>0</v>
      </c>
    </row>
    <row r="81" spans="1:9">
      <c r="A81" t="str">
        <f t="array" ref="A81">IF(ISNA(INDEX(Sheet1!$D$3:$D$883,MATCH(0,COUNTIF($A$2:A80,Sheet1!$D$3:$D$883),0))),"",INDEX(Sheet1!$D$3:$D$883,MATCH(0,COUNTIF($A$2:A80,Sheet1!$D$3:$D$883),0)))</f>
        <v/>
      </c>
      <c r="B81" s="5">
        <f>SUMIFS(Sheet1!$G$3:$G$883,Sheet1!$D$3:$D$883,$A81,Sheet1!$B$3:$B$883,"201230 PAKETPOS")</f>
        <v>0</v>
      </c>
      <c r="C81" s="5">
        <f>SUMIFS(Sheet1!$G$3:$G$883,Sheet1!$D$3:$D$883,$A81,Sheet1!$B$3:$B$883,"201240 PAKET KILAT KHUSUS")</f>
        <v>0</v>
      </c>
      <c r="D81" s="5">
        <f>SUMIFS(Sheet1!$H$3:$H$883,Sheet1!$D$3:$D$883,$A81,Sheet1!$B$3:$B$883,"*"&amp;$D$2&amp;"*")</f>
        <v>0</v>
      </c>
      <c r="E81" s="5">
        <f>SUMIFS(Sheet1!$H$3:$H$883,Sheet1!$D$3:$D$883,$A81,Sheet1!$B$3:$B$883,"201210 SURAT KILAT KHUSUS")</f>
        <v>0</v>
      </c>
      <c r="F81" s="5">
        <f>SUMIFS(Sheet1!$H$3:$H$883,Sheet1!$D$3:$D$883,$A81,Sheet1!$B$3:$B$883,"*"&amp;$F$2&amp;"*")</f>
        <v>0</v>
      </c>
      <c r="G81" s="5">
        <f>SUMIFS(Sheet1!$H$3:$H$883,Sheet1!$D$3:$D$883,$A81,Sheet1!$B$3:$B$883,"*"&amp;$G$2&amp;"*")</f>
        <v>0</v>
      </c>
      <c r="H81" s="5">
        <f>SUMIFS(Sheet1!$H$3:$H$883,Sheet1!$D$3:$D$883,$A81,Sheet1!$B$3:$B$883,"*"&amp;$H$2&amp;"*")</f>
        <v>0</v>
      </c>
    </row>
    <row r="82" spans="1:9">
      <c r="A82" t="str">
        <f t="array" ref="A82">IF(ISNA(INDEX(Sheet1!$D$3:$D$883,MATCH(0,COUNTIF($A$2:A81,Sheet1!$D$3:$D$883),0))),"",INDEX(Sheet1!$D$3:$D$883,MATCH(0,COUNTIF($A$2:A81,Sheet1!$D$3:$D$883),0)))</f>
        <v/>
      </c>
      <c r="B82" s="5">
        <f>SUMIFS(Sheet1!$G$3:$G$883,Sheet1!$D$3:$D$883,$A82,Sheet1!$B$3:$B$883,"201230 PAKETPOS")</f>
        <v>0</v>
      </c>
      <c r="C82" s="5">
        <f>SUMIFS(Sheet1!$G$3:$G$883,Sheet1!$D$3:$D$883,$A82,Sheet1!$B$3:$B$883,"201240 PAKET KILAT KHUSUS")</f>
        <v>0</v>
      </c>
      <c r="D82" s="5">
        <f>SUMIFS(Sheet1!$H$3:$H$883,Sheet1!$D$3:$D$883,$A82,Sheet1!$B$3:$B$883,"*"&amp;$D$2&amp;"*")</f>
        <v>0</v>
      </c>
      <c r="E82" s="5">
        <f>SUMIFS(Sheet1!$H$3:$H$883,Sheet1!$D$3:$D$883,$A82,Sheet1!$B$3:$B$883,"201210 SURAT KILAT KHUSUS")</f>
        <v>0</v>
      </c>
      <c r="F82" s="5">
        <f>SUMIFS(Sheet1!$H$3:$H$883,Sheet1!$D$3:$D$883,$A82,Sheet1!$B$3:$B$883,"*"&amp;$F$2&amp;"*")</f>
        <v>0</v>
      </c>
      <c r="G82" s="5">
        <f>SUMIFS(Sheet1!$H$3:$H$883,Sheet1!$D$3:$D$883,$A82,Sheet1!$B$3:$B$883,"*"&amp;$G$2&amp;"*")</f>
        <v>0</v>
      </c>
      <c r="H82" s="5">
        <f>SUMIFS(Sheet1!$H$3:$H$883,Sheet1!$D$3:$D$883,$A82,Sheet1!$B$3:$B$883,"*"&amp;$H$2&amp;"*")</f>
        <v>0</v>
      </c>
    </row>
    <row r="83" spans="1:9">
      <c r="A83" t="str">
        <f t="array" ref="A83">IF(ISNA(INDEX(Sheet1!$D$3:$D$883,MATCH(0,COUNTIF($A$2:A82,Sheet1!$D$3:$D$883),0))),"",INDEX(Sheet1!$D$3:$D$883,MATCH(0,COUNTIF($A$2:A82,Sheet1!$D$3:$D$883),0)))</f>
        <v/>
      </c>
      <c r="B83" s="5">
        <f>SUMIFS(Sheet1!$G$3:$G$883,Sheet1!$D$3:$D$883,$A83,Sheet1!$B$3:$B$883,"201230 PAKETPOS")</f>
        <v>0</v>
      </c>
      <c r="C83" s="5">
        <f>SUMIFS(Sheet1!$G$3:$G$883,Sheet1!$D$3:$D$883,$A83,Sheet1!$B$3:$B$883,"201240 PAKET KILAT KHUSUS")</f>
        <v>0</v>
      </c>
      <c r="D83" s="5">
        <f>SUMIFS(Sheet1!$H$3:$H$883,Sheet1!$D$3:$D$883,$A83,Sheet1!$B$3:$B$883,"*"&amp;$D$2&amp;"*")</f>
        <v>0</v>
      </c>
      <c r="E83" s="5">
        <f>SUMIFS(Sheet1!$H$3:$H$883,Sheet1!$D$3:$D$883,$A83,Sheet1!$B$3:$B$883,"201210 SURAT KILAT KHUSUS")</f>
        <v>0</v>
      </c>
      <c r="F83" s="5">
        <f>SUMIFS(Sheet1!$H$3:$H$883,Sheet1!$D$3:$D$883,$A83,Sheet1!$B$3:$B$883,"*"&amp;$F$2&amp;"*")</f>
        <v>0</v>
      </c>
      <c r="G83" s="5">
        <f>SUMIFS(Sheet1!$H$3:$H$883,Sheet1!$D$3:$D$883,$A83,Sheet1!$B$3:$B$883,"*"&amp;$G$2&amp;"*")</f>
        <v>0</v>
      </c>
      <c r="H83" s="5">
        <f>SUMIFS(Sheet1!$H$3:$H$883,Sheet1!$D$3:$D$883,$A83,Sheet1!$B$3:$B$883,"*"&amp;$H$2&amp;"*")</f>
        <v>0</v>
      </c>
    </row>
    <row r="84" spans="1:9">
      <c r="A84" t="str">
        <f t="array" ref="A84">IF(ISNA(INDEX(Sheet1!$D$3:$D$883,MATCH(0,COUNTIF($A$2:A83,Sheet1!$D$3:$D$883),0))),"",INDEX(Sheet1!$D$3:$D$883,MATCH(0,COUNTIF($A$2:A83,Sheet1!$D$3:$D$883),0)))</f>
        <v/>
      </c>
    </row>
    <row r="85" spans="1:9">
      <c r="A85" t="str">
        <f t="array" ref="A85">IF(ISNA(INDEX(Sheet1!$D$3:$D$883,MATCH(0,COUNTIF($A$2:A84,Sheet1!$D$3:$D$883),0))),"",INDEX(Sheet1!$D$3:$D$883,MATCH(0,COUNTIF($A$2:A84,Sheet1!$D$3:$D$883),0)))</f>
        <v/>
      </c>
    </row>
    <row r="86" spans="1:9">
      <c r="A86" t="str">
        <f t="array" ref="A86">IF(ISNA(INDEX(Sheet1!$D$3:$D$883,MATCH(0,COUNTIF($A$2:A85,Sheet1!$D$3:$D$883),0))),"",INDEX(Sheet1!$D$3:$D$883,MATCH(0,COUNTIF($A$2:A85,Sheet1!$D$3:$D$883),0)))</f>
        <v/>
      </c>
    </row>
    <row r="87" spans="1:9">
      <c r="A87" t="str">
        <f t="array" ref="A87">IF(ISNA(INDEX(Sheet1!$D$3:$D$883,MATCH(0,COUNTIF($A$2:A86,Sheet1!$D$3:$D$883),0))),"",INDEX(Sheet1!$D$3:$D$883,MATCH(0,COUNTIF($A$2:A86,Sheet1!$D$3:$D$883),0)))</f>
        <v/>
      </c>
    </row>
    <row r="88" spans="1:9">
      <c r="A88" t="str">
        <f t="array" ref="A88">IF(ISNA(INDEX(Sheet1!$D$3:$D$883,MATCH(0,COUNTIF($A$2:A87,Sheet1!$D$3:$D$883),0))),"",INDEX(Sheet1!$D$3:$D$883,MATCH(0,COUNTIF($A$2:A87,Sheet1!$D$3:$D$883),0)))</f>
        <v/>
      </c>
    </row>
    <row r="89" spans="1:9">
      <c r="A89" t="str">
        <f t="array" ref="A89">IF(ISNA(INDEX(Sheet1!$D$3:$D$883,MATCH(0,COUNTIF($A$2:A88,Sheet1!$D$3:$D$883),0))),"",INDEX(Sheet1!$D$3:$D$883,MATCH(0,COUNTIF($A$2:A88,Sheet1!$D$3:$D$883),0)))</f>
        <v/>
      </c>
    </row>
    <row r="90" spans="1:9">
      <c r="A90" t="str">
        <f t="array" ref="A90">IF(ISNA(INDEX(Sheet1!$D$3:$D$883,MATCH(0,COUNTIF($A$2:A89,Sheet1!$D$3:$D$883),0))),"",INDEX(Sheet1!$D$3:$D$883,MATCH(0,COUNTIF($A$2:A89,Sheet1!$D$3:$D$883),0)))</f>
        <v/>
      </c>
    </row>
    <row r="91" spans="1:9">
      <c r="B91" s="5">
        <f>SUM(B3:B82)</f>
        <v>4568321</v>
      </c>
      <c r="C91" s="5">
        <f t="shared" ref="C91:H91" si="0">SUM(C3:C82)</f>
        <v>4346042</v>
      </c>
      <c r="D91" s="5">
        <f t="shared" si="0"/>
        <v>18000</v>
      </c>
      <c r="E91" s="5">
        <f t="shared" si="0"/>
        <v>349500</v>
      </c>
      <c r="F91" s="5">
        <f t="shared" si="0"/>
        <v>363500</v>
      </c>
      <c r="G91" s="5">
        <f t="shared" si="0"/>
        <v>0</v>
      </c>
      <c r="H91" s="5">
        <f t="shared" si="0"/>
        <v>0</v>
      </c>
      <c r="I91" s="19">
        <f>SUM(B91:H91)</f>
        <v>9645363</v>
      </c>
    </row>
    <row r="92" spans="1:9">
      <c r="B92" s="5">
        <f>B91*5%</f>
        <v>228416.05000000002</v>
      </c>
      <c r="C92" s="19">
        <f>C91*19.8%</f>
        <v>860516.31599999999</v>
      </c>
      <c r="D92" s="19">
        <f t="shared" ref="D92:E92" si="1">D91*19.8%</f>
        <v>3564</v>
      </c>
      <c r="E92" s="19">
        <f t="shared" si="1"/>
        <v>69201</v>
      </c>
      <c r="F92" s="19">
        <f>F91*9.8%</f>
        <v>35623</v>
      </c>
      <c r="G92" s="19">
        <f>G91*17.8%</f>
        <v>0</v>
      </c>
      <c r="H92" s="19">
        <f>H91*14.8%</f>
        <v>0</v>
      </c>
      <c r="I92" s="19">
        <f>SUM(B92:H92)</f>
        <v>1197320.3659999999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4"/>
  <sheetViews>
    <sheetView tabSelected="1" zoomScaleNormal="100" workbookViewId="0">
      <selection activeCell="A5" sqref="A5"/>
    </sheetView>
  </sheetViews>
  <sheetFormatPr defaultRowHeight="15"/>
  <cols>
    <col min="1" max="1" width="20.7109375" customWidth="1"/>
    <col min="2" max="2" width="33" customWidth="1"/>
    <col min="3" max="3" width="18.140625" customWidth="1"/>
  </cols>
  <sheetData>
    <row r="2" spans="1:3">
      <c r="A2" t="s">
        <v>280</v>
      </c>
      <c r="B2" t="s">
        <v>10</v>
      </c>
    </row>
    <row r="4" spans="1:3">
      <c r="A4" t="s">
        <v>281</v>
      </c>
      <c r="B4" t="s">
        <v>28</v>
      </c>
      <c r="C4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REKAP CUSTOMER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2017-09-01T05:52:48Z</dcterms:created>
  <dcterms:modified xsi:type="dcterms:W3CDTF">2018-03-25T10:08:17Z</dcterms:modified>
</cp:coreProperties>
</file>