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الامثله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6" i="1"/>
  <c r="H6"/>
  <c r="H23"/>
  <c r="G23"/>
  <c r="G40"/>
  <c r="H40"/>
  <c r="G59"/>
  <c r="H59"/>
  <c r="C59"/>
  <c r="C40"/>
  <c r="C46" s="1"/>
  <c r="E46" s="1"/>
  <c r="C63"/>
  <c r="E63" s="1"/>
  <c r="D67"/>
  <c r="D48"/>
  <c r="D31"/>
  <c r="C30"/>
  <c r="E30" s="1"/>
  <c r="C29"/>
  <c r="E29" s="1"/>
  <c r="C28"/>
  <c r="E28" s="1"/>
  <c r="C27"/>
  <c r="E27" s="1"/>
  <c r="C26"/>
  <c r="E26" s="1"/>
  <c r="C25"/>
  <c r="E25" s="1"/>
  <c r="C24"/>
  <c r="E24" s="1"/>
  <c r="G24"/>
  <c r="H24" s="1"/>
  <c r="E23"/>
  <c r="D14"/>
  <c r="C13"/>
  <c r="E13" s="1"/>
  <c r="C12"/>
  <c r="E12" s="1"/>
  <c r="C11"/>
  <c r="E11" s="1"/>
  <c r="G7"/>
  <c r="E6"/>
  <c r="C10"/>
  <c r="E10" s="1"/>
  <c r="C9"/>
  <c r="E9" s="1"/>
  <c r="C8"/>
  <c r="E8" s="1"/>
  <c r="C7"/>
  <c r="E7" s="1"/>
  <c r="H7" l="1"/>
  <c r="G8" s="1"/>
  <c r="H8" s="1"/>
  <c r="G9" s="1"/>
  <c r="H9" s="1"/>
  <c r="G10" s="1"/>
  <c r="H10" s="1"/>
  <c r="G11" s="1"/>
  <c r="H11" s="1"/>
  <c r="G12" s="1"/>
  <c r="H12" s="1"/>
  <c r="F16" s="1"/>
  <c r="G25"/>
  <c r="H25" s="1"/>
  <c r="G26" s="1"/>
  <c r="H26" s="1"/>
  <c r="G27" s="1"/>
  <c r="H27" s="1"/>
  <c r="G28" s="1"/>
  <c r="H28" s="1"/>
  <c r="G29" s="1"/>
  <c r="E32"/>
  <c r="E15"/>
  <c r="G60"/>
  <c r="C60"/>
  <c r="E60" s="1"/>
  <c r="C61"/>
  <c r="E61" s="1"/>
  <c r="C62"/>
  <c r="E62" s="1"/>
  <c r="C64"/>
  <c r="E64" s="1"/>
  <c r="C65"/>
  <c r="E65" s="1"/>
  <c r="C66"/>
  <c r="E66" s="1"/>
  <c r="E59"/>
  <c r="E40"/>
  <c r="C41"/>
  <c r="E41" s="1"/>
  <c r="C43"/>
  <c r="E43" s="1"/>
  <c r="C45"/>
  <c r="E45" s="1"/>
  <c r="C47"/>
  <c r="E47" s="1"/>
  <c r="G41"/>
  <c r="C42"/>
  <c r="E42" s="1"/>
  <c r="C44"/>
  <c r="E44" s="1"/>
  <c r="H29" l="1"/>
  <c r="F33" s="1"/>
  <c r="H41"/>
  <c r="G42" s="1"/>
  <c r="H42" s="1"/>
  <c r="G43" s="1"/>
  <c r="H43" s="1"/>
  <c r="G44" s="1"/>
  <c r="H44" s="1"/>
  <c r="G45" s="1"/>
  <c r="H45" s="1"/>
  <c r="G46" s="1"/>
  <c r="H46" s="1"/>
  <c r="F50" s="1"/>
  <c r="H60"/>
  <c r="G61" s="1"/>
  <c r="H61" s="1"/>
  <c r="G62" s="1"/>
  <c r="H62" s="1"/>
  <c r="G63" s="1"/>
  <c r="H63" s="1"/>
  <c r="G64" s="1"/>
  <c r="H64" s="1"/>
  <c r="G65" s="1"/>
  <c r="H65" s="1"/>
  <c r="F70" s="1"/>
  <c r="E68"/>
  <c r="E49"/>
</calcChain>
</file>

<file path=xl/sharedStrings.xml><?xml version="1.0" encoding="utf-8"?>
<sst xmlns="http://schemas.openxmlformats.org/spreadsheetml/2006/main" count="49" uniqueCount="27">
  <si>
    <t>مثال رقم (1)</t>
  </si>
  <si>
    <t>العائد الداخلى</t>
  </si>
  <si>
    <t>الاموال المعاد استثمارها</t>
  </si>
  <si>
    <t>مقام</t>
  </si>
  <si>
    <t>مثال رقم (2)</t>
  </si>
  <si>
    <t>المقارنه فى حالة العائد الداخلى</t>
  </si>
  <si>
    <t>المثال</t>
  </si>
  <si>
    <t>اجمالى العائد الداخلى</t>
  </si>
  <si>
    <t>الانحراف</t>
  </si>
  <si>
    <t>الاول</t>
  </si>
  <si>
    <t>الثانى</t>
  </si>
  <si>
    <t>الملاحظة</t>
  </si>
  <si>
    <t>المقارنه فى حالة مقام</t>
  </si>
  <si>
    <t>اجمالى مقام</t>
  </si>
  <si>
    <t>القيمة الصافية للاصل</t>
  </si>
  <si>
    <t>القيمةالمدفوعة للاصل</t>
  </si>
  <si>
    <t>كل ماكان العائد المطلوب اكبر تتناقص القيمة الصافية للاصل</t>
  </si>
  <si>
    <t>كل ماكان العائد المطلوب اكبرتزيد القيمة الصافية للاصل</t>
  </si>
  <si>
    <t>اصل قيمته الشرائية  8000 ويرغب صاحبه الحصول على عائد داخلى10.008%  ولمدة ثمانية سنوات  ويتم الدفع النهائى بنهاية السنة الثامنة</t>
  </si>
  <si>
    <t>فكم تصبح القيمة الصافية للاصل ؟  بطريقة العائد الداخلى</t>
  </si>
  <si>
    <t>فكم تصبح القيمة الصافية للاصل ؟  بطريقة مقام</t>
  </si>
  <si>
    <t>اصل قيمته الشرائية  8000 ويرغب صاحبه الحصول على عائد مقام 4.6%  ولمدة ثمانية سنوات  ويتم الدفع النهائى بنهاية السنة الثامنة</t>
  </si>
  <si>
    <t>اصل قيمته الشرائية  8000 ويرغب صاحبه الحصول على عائد مقام 8%  ولمدة ثمانية سنوات  ويتم الدفع النهائى بنهاية السنة الثامنة</t>
  </si>
  <si>
    <t>اصل قيمته الشرائية  8000 ويرغب صاحبه الحصول على عائد داخلى18.623%  ولمدة ثمانية سنوات  ويتم الدفع النهائى بنهاية السنة الثامنة</t>
  </si>
  <si>
    <t>معدل مقام يحقق التوازن بين عائد الاستثمار والمحافظة على راس المال</t>
  </si>
  <si>
    <t>معدل العائد الداخلى لايحقق التوازن بين عائد الاستثمار والمحافظة على راس المال من ما يجعل تكلفة الاستثمار المبدئى تاريخية</t>
  </si>
  <si>
    <t>وبالتالى يلجأ المستثمر باستقطاع جزء من عائد الاستثمار لمقابلة الاستهلاك فى قيمة الاستثمار المبدئى</t>
  </si>
</sst>
</file>

<file path=xl/styles.xml><?xml version="1.0" encoding="utf-8"?>
<styleSheet xmlns="http://schemas.openxmlformats.org/spreadsheetml/2006/main">
  <numFmts count="3">
    <numFmt numFmtId="164" formatCode="0.0000%"/>
    <numFmt numFmtId="165" formatCode="0.0%"/>
    <numFmt numFmtId="166" formatCode="0.00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9" fontId="0" fillId="0" borderId="0" xfId="0" applyNumberFormat="1"/>
    <xf numFmtId="0" fontId="0" fillId="0" borderId="1" xfId="0" applyBorder="1"/>
    <xf numFmtId="9" fontId="0" fillId="0" borderId="1" xfId="0" applyNumberFormat="1" applyBorder="1"/>
    <xf numFmtId="0" fontId="1" fillId="0" borderId="0" xfId="0" applyFont="1"/>
    <xf numFmtId="0" fontId="3" fillId="0" borderId="0" xfId="0" applyFont="1"/>
    <xf numFmtId="164" fontId="0" fillId="0" borderId="1" xfId="0" applyNumberFormat="1" applyBorder="1"/>
    <xf numFmtId="0" fontId="0" fillId="2" borderId="1" xfId="0" applyFill="1" applyBorder="1"/>
    <xf numFmtId="0" fontId="3" fillId="2" borderId="0" xfId="0" applyFont="1" applyFill="1"/>
    <xf numFmtId="0" fontId="2" fillId="2" borderId="0" xfId="0" applyFont="1" applyFill="1"/>
    <xf numFmtId="10" fontId="0" fillId="0" borderId="1" xfId="0" applyNumberFormat="1" applyBorder="1"/>
    <xf numFmtId="0" fontId="3" fillId="0" borderId="1" xfId="0" applyFont="1" applyBorder="1"/>
    <xf numFmtId="10" fontId="3" fillId="0" borderId="1" xfId="0" applyNumberFormat="1" applyFont="1" applyBorder="1"/>
    <xf numFmtId="9" fontId="3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166" fontId="0" fillId="0" borderId="1" xfId="0" applyNumberFormat="1" applyBorder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0"/>
  <sheetViews>
    <sheetView tabSelected="1" topLeftCell="C1" workbookViewId="0">
      <selection activeCell="R26" sqref="R26"/>
    </sheetView>
  </sheetViews>
  <sheetFormatPr defaultRowHeight="15"/>
  <cols>
    <col min="3" max="3" width="11.85546875" customWidth="1"/>
    <col min="4" max="4" width="12.140625" bestFit="1" customWidth="1"/>
    <col min="5" max="5" width="7.85546875" customWidth="1"/>
    <col min="6" max="6" width="13.28515625" customWidth="1"/>
    <col min="7" max="7" width="6.28515625" customWidth="1"/>
    <col min="8" max="8" width="12.85546875" customWidth="1"/>
    <col min="9" max="9" width="5.7109375" customWidth="1"/>
    <col min="10" max="10" width="3.5703125" customWidth="1"/>
    <col min="11" max="11" width="2.85546875" customWidth="1"/>
    <col min="12" max="12" width="3.42578125" customWidth="1"/>
    <col min="13" max="13" width="8.85546875" customWidth="1"/>
    <col min="14" max="14" width="16" customWidth="1"/>
    <col min="15" max="15" width="15.5703125" customWidth="1"/>
    <col min="16" max="16" width="15.140625" customWidth="1"/>
    <col min="17" max="17" width="13.42578125" customWidth="1"/>
  </cols>
  <sheetData>
    <row r="1" spans="1:18">
      <c r="H1" t="s">
        <v>0</v>
      </c>
    </row>
    <row r="2" spans="1:18">
      <c r="A2" s="4"/>
      <c r="B2" s="4"/>
      <c r="C2" s="4"/>
      <c r="D2" s="4"/>
      <c r="E2" s="4"/>
      <c r="F2" s="4"/>
      <c r="G2" s="4"/>
      <c r="H2" s="4" t="s">
        <v>18</v>
      </c>
    </row>
    <row r="3" spans="1:18">
      <c r="A3" s="4"/>
      <c r="B3" s="4"/>
      <c r="C3" s="4"/>
      <c r="D3" s="4"/>
      <c r="E3" s="4"/>
      <c r="F3" s="4"/>
      <c r="G3" s="4"/>
      <c r="H3" s="4" t="s">
        <v>19</v>
      </c>
    </row>
    <row r="4" spans="1:18" ht="18.75">
      <c r="M4" s="5"/>
      <c r="N4" s="5"/>
      <c r="O4" s="5"/>
      <c r="P4" s="15"/>
      <c r="Q4" s="15" t="s">
        <v>5</v>
      </c>
      <c r="R4" s="5"/>
    </row>
    <row r="5" spans="1:18" ht="15.75">
      <c r="C5" s="2" t="s">
        <v>1</v>
      </c>
      <c r="D5" s="2">
        <v>-8000</v>
      </c>
      <c r="E5" s="2"/>
      <c r="F5" s="2"/>
      <c r="G5" s="7"/>
      <c r="H5" s="7" t="s">
        <v>2</v>
      </c>
      <c r="M5" s="11" t="s">
        <v>8</v>
      </c>
      <c r="N5" s="11" t="s">
        <v>15</v>
      </c>
      <c r="O5" s="11" t="s">
        <v>14</v>
      </c>
      <c r="P5" s="11" t="s">
        <v>7</v>
      </c>
      <c r="Q5" s="11" t="s">
        <v>1</v>
      </c>
      <c r="R5" s="11" t="s">
        <v>6</v>
      </c>
    </row>
    <row r="6" spans="1:18" ht="15.75">
      <c r="C6" s="2">
        <v>1.1000799999999999</v>
      </c>
      <c r="D6" s="2">
        <v>1500</v>
      </c>
      <c r="E6" s="2">
        <f>D6/C6</f>
        <v>1363.5371972947423</v>
      </c>
      <c r="F6" s="2"/>
      <c r="G6" s="2">
        <f>D6</f>
        <v>1500</v>
      </c>
      <c r="H6" s="2">
        <f>G6+D7</f>
        <v>3000</v>
      </c>
      <c r="M6" s="11">
        <v>-123.988</v>
      </c>
      <c r="N6" s="11">
        <v>8000</v>
      </c>
      <c r="O6" s="11">
        <v>7876</v>
      </c>
      <c r="P6" s="12">
        <v>2.1448</v>
      </c>
      <c r="Q6" s="13">
        <v>0.10008</v>
      </c>
      <c r="R6" s="11" t="s">
        <v>9</v>
      </c>
    </row>
    <row r="7" spans="1:18" ht="15.75">
      <c r="C7" s="2">
        <f>C6^2</f>
        <v>1.2101760063999998</v>
      </c>
      <c r="D7" s="2">
        <v>1500</v>
      </c>
      <c r="E7" s="2">
        <f t="shared" ref="E7:E13" si="0">D7/C7</f>
        <v>1239.4891256042674</v>
      </c>
      <c r="F7" s="2"/>
      <c r="G7" s="2">
        <f>H6*C6</f>
        <v>3300.24</v>
      </c>
      <c r="H7" s="2">
        <f>G7+D8</f>
        <v>4800.24</v>
      </c>
      <c r="M7" s="11">
        <v>-264.69</v>
      </c>
      <c r="N7" s="11">
        <v>8000</v>
      </c>
      <c r="O7" s="11">
        <v>7735</v>
      </c>
      <c r="P7" s="12">
        <v>3.9207000000000001</v>
      </c>
      <c r="Q7" s="12">
        <v>0.18623000000000001</v>
      </c>
      <c r="R7" s="11" t="s">
        <v>10</v>
      </c>
    </row>
    <row r="8" spans="1:18" ht="15.75">
      <c r="C8" s="2">
        <f>C6^3</f>
        <v>1.3312904211205117</v>
      </c>
      <c r="D8" s="2">
        <v>1500</v>
      </c>
      <c r="E8" s="2">
        <f t="shared" si="0"/>
        <v>1126.726352269169</v>
      </c>
      <c r="F8" s="2"/>
      <c r="G8" s="2">
        <f>H7*C6</f>
        <v>5280.6480191999999</v>
      </c>
      <c r="H8" s="2">
        <f>G8+D9</f>
        <v>6780.6480191999999</v>
      </c>
      <c r="M8" s="5"/>
      <c r="N8" s="5"/>
      <c r="O8" s="5"/>
      <c r="P8" s="5"/>
      <c r="Q8" s="5"/>
      <c r="R8" s="5"/>
    </row>
    <row r="9" spans="1:18" ht="18.75">
      <c r="C9" s="2">
        <f>C6^4</f>
        <v>1.4645259664662522</v>
      </c>
      <c r="D9" s="2">
        <v>1500</v>
      </c>
      <c r="E9" s="2">
        <f t="shared" si="0"/>
        <v>1024.2221949941543</v>
      </c>
      <c r="F9" s="2"/>
      <c r="G9" s="2">
        <f>H8*C6</f>
        <v>7459.2552729615354</v>
      </c>
      <c r="H9" s="2">
        <f>G9+D9</f>
        <v>8959.2552729615345</v>
      </c>
      <c r="M9" s="5"/>
      <c r="N9" s="5"/>
      <c r="O9" s="5"/>
      <c r="P9" s="5"/>
      <c r="Q9" s="5"/>
      <c r="R9" s="15" t="s">
        <v>11</v>
      </c>
    </row>
    <row r="10" spans="1:18" ht="15.75">
      <c r="C10" s="2">
        <f>C6^5</f>
        <v>1.6110957251901947</v>
      </c>
      <c r="D10" s="2">
        <v>1500</v>
      </c>
      <c r="E10" s="2">
        <f t="shared" si="0"/>
        <v>931.04337411293204</v>
      </c>
      <c r="F10" s="2"/>
      <c r="G10" s="2">
        <f>H9*C6</f>
        <v>9855.8975406795253</v>
      </c>
      <c r="H10" s="2">
        <f>G10+D10</f>
        <v>11355.897540679525</v>
      </c>
      <c r="M10" s="5"/>
      <c r="N10" s="5"/>
      <c r="O10" s="5"/>
      <c r="P10" s="5"/>
      <c r="Q10" s="5"/>
      <c r="R10" s="5" t="s">
        <v>16</v>
      </c>
    </row>
    <row r="11" spans="1:18" ht="15.75">
      <c r="C11" s="2">
        <f>C6^6</f>
        <v>1.7723341853672292</v>
      </c>
      <c r="D11" s="2">
        <v>1500</v>
      </c>
      <c r="E11" s="2">
        <f t="shared" si="0"/>
        <v>846.34151526519179</v>
      </c>
      <c r="F11" s="2"/>
      <c r="G11" s="2">
        <f>H10*C6</f>
        <v>12492.395766550731</v>
      </c>
      <c r="H11" s="2">
        <f>G11+D11</f>
        <v>13992.395766550731</v>
      </c>
      <c r="M11" s="1"/>
      <c r="R11" s="17" t="s">
        <v>25</v>
      </c>
    </row>
    <row r="12" spans="1:18" ht="15.75">
      <c r="C12" s="2">
        <f>C6^7</f>
        <v>1.9497093906387812</v>
      </c>
      <c r="D12" s="2">
        <v>1500</v>
      </c>
      <c r="E12" s="2">
        <f t="shared" si="0"/>
        <v>769.34542511925667</v>
      </c>
      <c r="F12" s="2"/>
      <c r="G12" s="2">
        <f>H11*C6</f>
        <v>15392.754734867129</v>
      </c>
      <c r="H12" s="2">
        <f>G12+D13</f>
        <v>16892.754734867129</v>
      </c>
      <c r="R12" s="17" t="s">
        <v>26</v>
      </c>
    </row>
    <row r="13" spans="1:18">
      <c r="C13" s="2">
        <f>C6^8</f>
        <v>2.14483630645391</v>
      </c>
      <c r="D13" s="2">
        <v>1500</v>
      </c>
      <c r="E13" s="2">
        <f t="shared" si="0"/>
        <v>699.35406981242897</v>
      </c>
      <c r="F13" s="2"/>
      <c r="G13" s="2"/>
      <c r="H13" s="2"/>
    </row>
    <row r="14" spans="1:18">
      <c r="C14" s="2"/>
      <c r="D14" s="16">
        <f>IRR(D5:D13)</f>
        <v>0.10008203492757885</v>
      </c>
      <c r="E14" s="2"/>
      <c r="F14" s="2"/>
      <c r="G14" s="2"/>
      <c r="H14" s="2"/>
    </row>
    <row r="15" spans="1:18">
      <c r="C15" s="2"/>
      <c r="D15" s="2">
        <v>12000</v>
      </c>
      <c r="E15" s="2">
        <f>SUM(E6:E14)</f>
        <v>8000.0592544721421</v>
      </c>
      <c r="F15" s="2"/>
      <c r="G15" s="2"/>
      <c r="H15" s="2"/>
    </row>
    <row r="16" spans="1:18" ht="15.75">
      <c r="F16" s="9">
        <f>H12/C13</f>
        <v>7876.01118278167</v>
      </c>
      <c r="G16" s="8"/>
      <c r="H16" s="8" t="s">
        <v>14</v>
      </c>
    </row>
    <row r="18" spans="1:18" ht="18.75">
      <c r="H18" t="s">
        <v>4</v>
      </c>
      <c r="M18" s="5"/>
      <c r="N18" s="5"/>
      <c r="O18" s="5"/>
      <c r="P18" s="5"/>
      <c r="Q18" s="15" t="s">
        <v>12</v>
      </c>
      <c r="R18" s="5"/>
    </row>
    <row r="19" spans="1:18" ht="15.75">
      <c r="A19" s="4"/>
      <c r="B19" s="4"/>
      <c r="C19" s="4"/>
      <c r="D19" s="4"/>
      <c r="E19" s="4"/>
      <c r="F19" s="4"/>
      <c r="G19" s="4"/>
      <c r="H19" s="4" t="s">
        <v>23</v>
      </c>
      <c r="M19" s="11" t="s">
        <v>8</v>
      </c>
      <c r="N19" s="11" t="s">
        <v>15</v>
      </c>
      <c r="O19" s="11" t="s">
        <v>14</v>
      </c>
      <c r="P19" s="11" t="s">
        <v>13</v>
      </c>
      <c r="Q19" s="11" t="s">
        <v>3</v>
      </c>
      <c r="R19" s="11" t="s">
        <v>6</v>
      </c>
    </row>
    <row r="20" spans="1:18" ht="15.75">
      <c r="A20" s="4"/>
      <c r="B20" s="4"/>
      <c r="C20" s="4"/>
      <c r="D20" s="4"/>
      <c r="E20" s="4"/>
      <c r="F20" s="4"/>
      <c r="G20" s="4"/>
      <c r="H20" s="4" t="s">
        <v>19</v>
      </c>
      <c r="M20" s="11">
        <v>1787</v>
      </c>
      <c r="N20" s="11">
        <v>8000</v>
      </c>
      <c r="O20" s="11">
        <v>9787</v>
      </c>
      <c r="P20" s="12">
        <v>1.4339</v>
      </c>
      <c r="Q20" s="14">
        <v>4.5999999999999999E-2</v>
      </c>
      <c r="R20" s="11" t="s">
        <v>9</v>
      </c>
    </row>
    <row r="21" spans="1:18" ht="15.75">
      <c r="M21" s="11">
        <v>3353</v>
      </c>
      <c r="N21" s="11">
        <v>8000</v>
      </c>
      <c r="O21" s="11">
        <v>11353</v>
      </c>
      <c r="P21" s="12">
        <v>1.8516999999999999</v>
      </c>
      <c r="Q21" s="12">
        <v>0.08</v>
      </c>
      <c r="R21" s="11" t="s">
        <v>10</v>
      </c>
    </row>
    <row r="22" spans="1:18" ht="15.75">
      <c r="C22" s="2" t="s">
        <v>1</v>
      </c>
      <c r="D22" s="2">
        <v>-8000</v>
      </c>
      <c r="E22" s="2"/>
      <c r="F22" s="2"/>
      <c r="G22" s="7"/>
      <c r="H22" s="7" t="s">
        <v>2</v>
      </c>
      <c r="M22" s="5"/>
      <c r="N22" s="5"/>
      <c r="O22" s="5"/>
      <c r="P22" s="5"/>
      <c r="Q22" s="5"/>
      <c r="R22" s="5"/>
    </row>
    <row r="23" spans="1:18" ht="18.75">
      <c r="C23" s="2">
        <v>1.186237</v>
      </c>
      <c r="D23" s="2">
        <v>2000</v>
      </c>
      <c r="E23" s="2">
        <f>D23/C23</f>
        <v>1686.0037243822271</v>
      </c>
      <c r="F23" s="2"/>
      <c r="G23" s="2">
        <f>D23</f>
        <v>2000</v>
      </c>
      <c r="H23" s="2">
        <f>G23+D24</f>
        <v>4000</v>
      </c>
      <c r="M23" s="5"/>
      <c r="N23" s="5"/>
      <c r="O23" s="5"/>
      <c r="P23" s="5"/>
      <c r="Q23" s="5"/>
      <c r="R23" s="15" t="s">
        <v>11</v>
      </c>
    </row>
    <row r="24" spans="1:18" ht="15.75">
      <c r="C24" s="2">
        <f>C23^2</f>
        <v>1.4071582201690001</v>
      </c>
      <c r="D24" s="2">
        <v>2000</v>
      </c>
      <c r="E24" s="2">
        <f t="shared" ref="E24:E30" si="1">D24/C24</f>
        <v>1421.3042793153704</v>
      </c>
      <c r="F24" s="2"/>
      <c r="G24" s="2">
        <f>H23*C23</f>
        <v>4744.9480000000003</v>
      </c>
      <c r="H24" s="2">
        <f>G24+D25</f>
        <v>6744.9480000000003</v>
      </c>
      <c r="M24" s="5"/>
      <c r="N24" s="5"/>
      <c r="O24" s="5"/>
      <c r="P24" s="5"/>
      <c r="Q24" s="5"/>
      <c r="R24" s="5" t="s">
        <v>17</v>
      </c>
    </row>
    <row r="25" spans="1:18" ht="15.75">
      <c r="C25" s="2">
        <f>C23^3</f>
        <v>1.6692231456186142</v>
      </c>
      <c r="D25" s="2">
        <v>2000</v>
      </c>
      <c r="E25" s="2">
        <f t="shared" si="1"/>
        <v>1198.1621542030559</v>
      </c>
      <c r="F25" s="2"/>
      <c r="G25" s="2">
        <f>H24*C23</f>
        <v>8001.1068806760004</v>
      </c>
      <c r="H25" s="2">
        <f>G25+D26</f>
        <v>10001.106880676001</v>
      </c>
      <c r="R25" s="17" t="s">
        <v>24</v>
      </c>
    </row>
    <row r="26" spans="1:18">
      <c r="C26" s="2">
        <f>C23^4</f>
        <v>1.9800942565891879</v>
      </c>
      <c r="D26" s="2">
        <v>2000</v>
      </c>
      <c r="E26" s="2">
        <f t="shared" si="1"/>
        <v>1010.0529272000923</v>
      </c>
      <c r="F26" s="2"/>
      <c r="G26" s="2">
        <f>H25*C23</f>
        <v>11863.683022812458</v>
      </c>
      <c r="H26" s="2">
        <f>G26+D26</f>
        <v>13863.683022812458</v>
      </c>
    </row>
    <row r="27" spans="1:18">
      <c r="C27" s="2">
        <f>C23^5</f>
        <v>2.3488610706535886</v>
      </c>
      <c r="D27" s="2">
        <v>2000</v>
      </c>
      <c r="E27" s="2">
        <f t="shared" si="1"/>
        <v>851.47649854126314</v>
      </c>
      <c r="F27" s="2"/>
      <c r="G27" s="2">
        <f>H26*C23</f>
        <v>16445.61375793198</v>
      </c>
      <c r="H27" s="2">
        <f>G27+D27</f>
        <v>18445.61375793198</v>
      </c>
    </row>
    <row r="28" spans="1:18">
      <c r="C28" s="2">
        <f>C23^6</f>
        <v>2.7863059098689011</v>
      </c>
      <c r="D28" s="2">
        <v>2000</v>
      </c>
      <c r="E28" s="2">
        <f t="shared" si="1"/>
        <v>717.79627388225379</v>
      </c>
      <c r="F28" s="2"/>
      <c r="G28" s="2">
        <f>H27*C23</f>
        <v>21880.869527367959</v>
      </c>
      <c r="H28" s="2">
        <f>G28+D28</f>
        <v>23880.869527367959</v>
      </c>
    </row>
    <row r="29" spans="1:18">
      <c r="C29" s="2">
        <f>C23^7</f>
        <v>3.3052191636051558</v>
      </c>
      <c r="D29" s="2">
        <v>2000</v>
      </c>
      <c r="E29" s="2">
        <f t="shared" si="1"/>
        <v>605.10359555658249</v>
      </c>
      <c r="F29" s="2"/>
      <c r="G29" s="2">
        <f>H28*C23</f>
        <v>28328.371025536384</v>
      </c>
      <c r="H29" s="2">
        <f>G29+D30</f>
        <v>30328.371025536384</v>
      </c>
    </row>
    <row r="30" spans="1:18">
      <c r="C30" s="2">
        <f>C23^8</f>
        <v>3.9207732649774889</v>
      </c>
      <c r="D30" s="2">
        <v>2000</v>
      </c>
      <c r="E30" s="2">
        <f t="shared" si="1"/>
        <v>510.10345787273752</v>
      </c>
      <c r="F30" s="2"/>
      <c r="G30" s="2"/>
      <c r="H30" s="2"/>
    </row>
    <row r="31" spans="1:18">
      <c r="C31" s="2"/>
      <c r="D31" s="6">
        <f>IRR(D22:D30)</f>
        <v>0.18623711889130412</v>
      </c>
      <c r="E31" s="2"/>
      <c r="F31" s="2"/>
      <c r="G31" s="2"/>
      <c r="H31" s="2"/>
    </row>
    <row r="32" spans="1:18">
      <c r="C32" s="2"/>
      <c r="D32" s="2">
        <v>16000</v>
      </c>
      <c r="E32" s="2">
        <f>SUM(E23:E31)</f>
        <v>8000.0029109535817</v>
      </c>
      <c r="F32" s="2"/>
      <c r="G32" s="2"/>
      <c r="H32" s="2"/>
    </row>
    <row r="33" spans="1:8" ht="15.75">
      <c r="F33" s="9">
        <f>H29/C30</f>
        <v>7735.3034658867255</v>
      </c>
      <c r="G33" s="8"/>
      <c r="H33" s="8" t="s">
        <v>14</v>
      </c>
    </row>
    <row r="35" spans="1:8">
      <c r="H35" t="s">
        <v>0</v>
      </c>
    </row>
    <row r="36" spans="1:8">
      <c r="A36" s="4"/>
      <c r="B36" s="4"/>
      <c r="C36" s="4"/>
      <c r="D36" s="4"/>
      <c r="E36" s="4"/>
      <c r="F36" s="4"/>
      <c r="G36" s="4"/>
      <c r="H36" s="4" t="s">
        <v>21</v>
      </c>
    </row>
    <row r="37" spans="1:8">
      <c r="A37" s="4"/>
      <c r="B37" s="4"/>
      <c r="C37" s="4"/>
      <c r="D37" s="4"/>
      <c r="E37" s="4"/>
      <c r="F37" s="4"/>
      <c r="G37" s="4"/>
      <c r="H37" s="4" t="s">
        <v>20</v>
      </c>
    </row>
    <row r="39" spans="1:8">
      <c r="C39" s="2" t="s">
        <v>3</v>
      </c>
      <c r="D39" s="2">
        <v>-8000</v>
      </c>
      <c r="E39" s="2"/>
      <c r="F39" s="2"/>
      <c r="G39" s="7"/>
      <c r="H39" s="7" t="s">
        <v>2</v>
      </c>
    </row>
    <row r="40" spans="1:8">
      <c r="C40" s="2">
        <f>(12000/8000)^(1/9)</f>
        <v>1.0460819186432146</v>
      </c>
      <c r="D40" s="2">
        <v>1500</v>
      </c>
      <c r="E40" s="2">
        <f>D40/C40</f>
        <v>1433.9221176344627</v>
      </c>
      <c r="F40" s="2"/>
      <c r="G40" s="2">
        <f>D40</f>
        <v>1500</v>
      </c>
      <c r="H40" s="2">
        <f>G40+D41</f>
        <v>3000</v>
      </c>
    </row>
    <row r="41" spans="1:8">
      <c r="C41" s="2">
        <f>C40^2</f>
        <v>1.0942873805122693</v>
      </c>
      <c r="D41" s="2">
        <v>1500</v>
      </c>
      <c r="E41" s="2">
        <f t="shared" ref="E41:E47" si="2">D41/C41</f>
        <v>1370.7550929608676</v>
      </c>
      <c r="F41" s="2"/>
      <c r="G41" s="2">
        <f>H40*C40</f>
        <v>3138.245755929644</v>
      </c>
      <c r="H41" s="2">
        <f>G41+D42</f>
        <v>4638.2457559296436</v>
      </c>
    </row>
    <row r="42" spans="1:8">
      <c r="C42" s="2">
        <f>C40^3</f>
        <v>1.1447142425533321</v>
      </c>
      <c r="D42" s="2">
        <v>1500</v>
      </c>
      <c r="E42" s="2">
        <f t="shared" si="2"/>
        <v>1310.370697104448</v>
      </c>
      <c r="F42" s="2"/>
      <c r="G42" s="2">
        <f>H41*C40</f>
        <v>4851.9850195016288</v>
      </c>
      <c r="H42" s="2">
        <f>G42+D43</f>
        <v>6351.9850195016288</v>
      </c>
    </row>
    <row r="43" spans="1:8">
      <c r="C43" s="2">
        <f>C40^4</f>
        <v>1.1974648711484039</v>
      </c>
      <c r="D43" s="2">
        <v>1500</v>
      </c>
      <c r="E43" s="2">
        <f t="shared" si="2"/>
        <v>1252.6463499187714</v>
      </c>
      <c r="F43" s="2"/>
      <c r="G43" s="2">
        <f>H42*C40</f>
        <v>6644.6966763932214</v>
      </c>
      <c r="H43" s="2">
        <f>G43+D43</f>
        <v>8144.6966763932214</v>
      </c>
    </row>
    <row r="44" spans="1:8">
      <c r="C44" s="2">
        <f>C40^5</f>
        <v>1.2526463499187721</v>
      </c>
      <c r="D44" s="2">
        <v>1500</v>
      </c>
      <c r="E44" s="2">
        <f t="shared" si="2"/>
        <v>1197.4648711484033</v>
      </c>
      <c r="F44" s="2"/>
      <c r="G44" s="2">
        <f>H43*C40</f>
        <v>8520.0199260084337</v>
      </c>
      <c r="H44" s="2">
        <f>G44+D44</f>
        <v>10020.019926008434</v>
      </c>
    </row>
    <row r="45" spans="1:8">
      <c r="C45" s="2">
        <f>C40^6</f>
        <v>1.3103706971044491</v>
      </c>
      <c r="D45" s="2">
        <v>1500</v>
      </c>
      <c r="E45" s="2">
        <f t="shared" si="2"/>
        <v>1144.7142425533311</v>
      </c>
      <c r="F45" s="2"/>
      <c r="G45" s="2">
        <f>H44*C40</f>
        <v>10481.761669042144</v>
      </c>
      <c r="H45" s="2">
        <f>G45+D45</f>
        <v>11981.761669042144</v>
      </c>
    </row>
    <row r="46" spans="1:8">
      <c r="C46" s="2">
        <f>C40^7</f>
        <v>1.3707550929608687</v>
      </c>
      <c r="D46" s="2">
        <v>1500</v>
      </c>
      <c r="E46" s="2">
        <f t="shared" si="2"/>
        <v>1094.2873805122683</v>
      </c>
      <c r="F46" s="2"/>
      <c r="G46" s="2">
        <f>H45*C40</f>
        <v>12533.904235477332</v>
      </c>
      <c r="H46" s="2">
        <f>G46+D47</f>
        <v>14033.904235477332</v>
      </c>
    </row>
    <row r="47" spans="1:8">
      <c r="C47" s="2">
        <f>C40^8</f>
        <v>1.4339221176344636</v>
      </c>
      <c r="D47" s="2">
        <v>1500</v>
      </c>
      <c r="E47" s="2">
        <f t="shared" si="2"/>
        <v>1046.0819186432138</v>
      </c>
      <c r="F47" s="2"/>
      <c r="G47" s="2"/>
      <c r="H47" s="2"/>
    </row>
    <row r="48" spans="1:8">
      <c r="C48" s="2"/>
      <c r="D48" s="3">
        <f>IRR(D39:D47)</f>
        <v>0.10008203492757885</v>
      </c>
      <c r="E48" s="2"/>
      <c r="F48" s="2"/>
      <c r="G48" s="2"/>
      <c r="H48" s="2"/>
    </row>
    <row r="49" spans="1:8">
      <c r="C49" s="2"/>
      <c r="D49" s="2">
        <v>12000</v>
      </c>
      <c r="E49" s="2">
        <f>SUM(E40:E48)</f>
        <v>9850.2426704757672</v>
      </c>
      <c r="F49" s="2"/>
      <c r="G49" s="2"/>
      <c r="H49" s="2"/>
    </row>
    <row r="50" spans="1:8" ht="15.75">
      <c r="F50" s="9">
        <f>H46/C47</f>
        <v>9787.0756458021697</v>
      </c>
      <c r="G50" s="8"/>
      <c r="H50" s="8" t="s">
        <v>14</v>
      </c>
    </row>
    <row r="52" spans="1:8">
      <c r="H52" t="s">
        <v>4</v>
      </c>
    </row>
    <row r="53" spans="1:8">
      <c r="A53" s="4"/>
      <c r="B53" s="4"/>
      <c r="C53" s="4"/>
      <c r="D53" s="4"/>
      <c r="E53" s="4"/>
      <c r="F53" s="4"/>
      <c r="G53" s="4"/>
      <c r="H53" s="4" t="s">
        <v>22</v>
      </c>
    </row>
    <row r="54" spans="1:8">
      <c r="A54" s="4"/>
      <c r="B54" s="4"/>
      <c r="C54" s="4"/>
      <c r="D54" s="4"/>
      <c r="E54" s="4"/>
      <c r="F54" s="4"/>
      <c r="G54" s="4"/>
      <c r="H54" s="4" t="s">
        <v>20</v>
      </c>
    </row>
    <row r="58" spans="1:8">
      <c r="C58" s="2" t="s">
        <v>3</v>
      </c>
      <c r="D58" s="2">
        <v>-8000</v>
      </c>
      <c r="E58" s="2"/>
      <c r="F58" s="2"/>
      <c r="G58" s="7"/>
      <c r="H58" s="7" t="s">
        <v>2</v>
      </c>
    </row>
    <row r="59" spans="1:8">
      <c r="C59" s="2">
        <f>(16000/8000)^(1/9)</f>
        <v>1.0800597388923061</v>
      </c>
      <c r="D59" s="2">
        <v>2000</v>
      </c>
      <c r="E59" s="2">
        <f>D59/C59</f>
        <v>1851.7494245745809</v>
      </c>
      <c r="F59" s="2"/>
      <c r="G59" s="2">
        <f>D59</f>
        <v>2000</v>
      </c>
      <c r="H59" s="2">
        <f>G59+D60</f>
        <v>4000</v>
      </c>
    </row>
    <row r="60" spans="1:8">
      <c r="C60" s="2">
        <f>C59^2</f>
        <v>1.1665290395761165</v>
      </c>
      <c r="D60" s="2">
        <v>2000</v>
      </c>
      <c r="E60" s="2">
        <f t="shared" ref="E60:E66" si="3">D60/C60</f>
        <v>1714.4879657061458</v>
      </c>
      <c r="F60" s="2"/>
      <c r="G60" s="2">
        <f>H59*C59</f>
        <v>4320.2389555692243</v>
      </c>
      <c r="H60" s="2">
        <f>G60+D61</f>
        <v>6320.2389555692243</v>
      </c>
    </row>
    <row r="61" spans="1:8">
      <c r="C61" s="2">
        <f>C59^3</f>
        <v>1.259921049894873</v>
      </c>
      <c r="D61" s="2">
        <v>2000</v>
      </c>
      <c r="E61" s="2">
        <f t="shared" si="3"/>
        <v>1587.4010519681997</v>
      </c>
      <c r="F61" s="2"/>
      <c r="G61" s="2">
        <f>H60*C59</f>
        <v>6826.2356360890781</v>
      </c>
      <c r="H61" s="2">
        <f>G61+D62</f>
        <v>8826.2356360890772</v>
      </c>
    </row>
    <row r="62" spans="1:8">
      <c r="C62" s="2">
        <f>C59^4</f>
        <v>1.3607900001743769</v>
      </c>
      <c r="D62" s="2">
        <v>2000</v>
      </c>
      <c r="E62" s="2">
        <f t="shared" si="3"/>
        <v>1469.734492275599</v>
      </c>
      <c r="F62" s="2"/>
      <c r="G62" s="2">
        <f>H61*C59</f>
        <v>9532.8617565163368</v>
      </c>
      <c r="H62" s="2">
        <f>G62+D62</f>
        <v>11532.861756516337</v>
      </c>
    </row>
    <row r="63" spans="1:8">
      <c r="C63" s="2">
        <f>C59^5</f>
        <v>1.4697344922755986</v>
      </c>
      <c r="D63" s="2">
        <v>2000</v>
      </c>
      <c r="E63" s="2">
        <f t="shared" si="3"/>
        <v>1360.7900001743772</v>
      </c>
      <c r="F63" s="2"/>
      <c r="G63" s="2">
        <f>H62*C59</f>
        <v>12456.179657424098</v>
      </c>
      <c r="H63" s="2">
        <f>G63+D63</f>
        <v>14456.179657424098</v>
      </c>
    </row>
    <row r="64" spans="1:8">
      <c r="C64" s="2">
        <f>C59^6</f>
        <v>1.5874010519681994</v>
      </c>
      <c r="D64" s="2">
        <v>2000</v>
      </c>
      <c r="E64" s="2">
        <f t="shared" si="3"/>
        <v>1259.9210498948732</v>
      </c>
      <c r="F64" s="2"/>
      <c r="G64" s="2">
        <f>H63*C59</f>
        <v>15613.537626177738</v>
      </c>
      <c r="H64" s="2">
        <f>G64+D64</f>
        <v>17613.537626177738</v>
      </c>
    </row>
    <row r="65" spans="3:8">
      <c r="C65" s="2">
        <f>C59^7</f>
        <v>1.7144879657061454</v>
      </c>
      <c r="D65" s="2">
        <v>2000</v>
      </c>
      <c r="E65" s="2">
        <f t="shared" si="3"/>
        <v>1166.5290395761167</v>
      </c>
      <c r="F65" s="2"/>
      <c r="G65" s="2">
        <f>H64*C59</f>
        <v>19023.672849499337</v>
      </c>
      <c r="H65" s="2">
        <f>G65+D66</f>
        <v>21023.672849499337</v>
      </c>
    </row>
    <row r="66" spans="3:8">
      <c r="C66" s="2">
        <f>C59^8</f>
        <v>1.8517494245745807</v>
      </c>
      <c r="D66" s="2">
        <v>2000</v>
      </c>
      <c r="E66" s="2">
        <f t="shared" si="3"/>
        <v>1080.0597388923063</v>
      </c>
      <c r="F66" s="2"/>
      <c r="G66" s="2"/>
      <c r="H66" s="2"/>
    </row>
    <row r="67" spans="3:8">
      <c r="C67" s="2"/>
      <c r="D67" s="10">
        <f>IRR(D58:D66)</f>
        <v>0.18623711889130412</v>
      </c>
      <c r="E67" s="2"/>
      <c r="F67" s="2"/>
      <c r="G67" s="2"/>
      <c r="H67" s="2"/>
    </row>
    <row r="68" spans="3:8">
      <c r="C68" s="2"/>
      <c r="D68" s="2">
        <v>16000</v>
      </c>
      <c r="E68" s="2">
        <f>SUM(E59:E67)</f>
        <v>11490.672763062201</v>
      </c>
      <c r="F68" s="2"/>
      <c r="G68" s="2"/>
      <c r="H68" s="2"/>
    </row>
    <row r="70" spans="3:8" ht="15.75">
      <c r="F70" s="9">
        <f>H65/C66</f>
        <v>11353.411304193762</v>
      </c>
      <c r="G70" s="8"/>
      <c r="H70" s="8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الامثله</vt:lpstr>
      <vt:lpstr>Sheet2</vt:lpstr>
      <vt:lpstr>Sheet3</vt:lpstr>
    </vt:vector>
  </TitlesOfParts>
  <Company>SAMMBA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OSAMA</dc:creator>
  <cp:lastModifiedBy>OSAMA</cp:lastModifiedBy>
  <dcterms:created xsi:type="dcterms:W3CDTF">1981-01-16T09:09:54Z</dcterms:created>
  <dcterms:modified xsi:type="dcterms:W3CDTF">1981-01-16T08:34:51Z</dcterms:modified>
</cp:coreProperties>
</file>